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195" windowHeight="11475"/>
  </bookViews>
  <sheets>
    <sheet name="berekening" sheetId="1" r:id="rId1"/>
    <sheet name="uitslag" sheetId="3" r:id="rId2"/>
  </sheets>
  <calcPr calcId="145621"/>
</workbook>
</file>

<file path=xl/calcChain.xml><?xml version="1.0" encoding="utf-8"?>
<calcChain xmlns="http://schemas.openxmlformats.org/spreadsheetml/2006/main">
  <c r="O29" i="1" l="1"/>
  <c r="O28" i="1"/>
  <c r="C3" i="3"/>
  <c r="C2" i="3"/>
  <c r="N7" i="3" l="1"/>
  <c r="T9" i="1"/>
  <c r="N6" i="3"/>
  <c r="N5" i="3"/>
  <c r="N19" i="3"/>
  <c r="N30" i="3"/>
  <c r="N22" i="3"/>
  <c r="N21" i="3"/>
  <c r="N11" i="3"/>
  <c r="N10" i="3"/>
  <c r="N9" i="3"/>
  <c r="N29" i="3"/>
  <c r="N8" i="3"/>
  <c r="N12" i="3"/>
  <c r="N16" i="3"/>
  <c r="N15" i="3"/>
  <c r="N20" i="3"/>
  <c r="N18" i="3"/>
  <c r="N28" i="3"/>
  <c r="N27" i="3"/>
  <c r="N17" i="3"/>
  <c r="N14" i="3"/>
  <c r="N13" i="3"/>
  <c r="N26" i="3"/>
  <c r="N25" i="3"/>
  <c r="J19" i="3"/>
  <c r="E19" i="3"/>
  <c r="C19" i="3"/>
  <c r="B19" i="3"/>
  <c r="G30" i="3"/>
  <c r="C30" i="3"/>
  <c r="B30" i="3"/>
  <c r="J22" i="3"/>
  <c r="E22" i="3"/>
  <c r="C22" i="3"/>
  <c r="B22" i="3"/>
  <c r="J21" i="3"/>
  <c r="E21" i="3"/>
  <c r="C21" i="3"/>
  <c r="B21" i="3"/>
  <c r="J11" i="3"/>
  <c r="E11" i="3"/>
  <c r="C11" i="3"/>
  <c r="B11" i="3"/>
  <c r="J10" i="3"/>
  <c r="E10" i="3"/>
  <c r="C10" i="3"/>
  <c r="B10" i="3"/>
  <c r="J9" i="3"/>
  <c r="E9" i="3"/>
  <c r="C9" i="3"/>
  <c r="B9" i="3"/>
  <c r="G29" i="3"/>
  <c r="C29" i="3"/>
  <c r="B29" i="3"/>
  <c r="J8" i="3"/>
  <c r="E8" i="3"/>
  <c r="C8" i="3"/>
  <c r="B8" i="3"/>
  <c r="J12" i="3"/>
  <c r="E12" i="3"/>
  <c r="C12" i="3"/>
  <c r="B12" i="3"/>
  <c r="J16" i="3"/>
  <c r="E16" i="3"/>
  <c r="C16" i="3"/>
  <c r="B16" i="3"/>
  <c r="J15" i="3"/>
  <c r="E15" i="3"/>
  <c r="C15" i="3"/>
  <c r="B15" i="3"/>
  <c r="J20" i="3"/>
  <c r="E20" i="3"/>
  <c r="C20" i="3"/>
  <c r="B20" i="3"/>
  <c r="J18" i="3"/>
  <c r="E18" i="3"/>
  <c r="C18" i="3"/>
  <c r="B18" i="3"/>
  <c r="G28" i="3"/>
  <c r="C28" i="3"/>
  <c r="B28" i="3"/>
  <c r="G27" i="3"/>
  <c r="C27" i="3"/>
  <c r="B27" i="3"/>
  <c r="J17" i="3"/>
  <c r="E17" i="3"/>
  <c r="C17" i="3"/>
  <c r="B17" i="3"/>
  <c r="J23" i="3"/>
  <c r="E23" i="3"/>
  <c r="C23" i="3"/>
  <c r="B23" i="3"/>
  <c r="J24" i="3"/>
  <c r="E24" i="3"/>
  <c r="C24" i="3"/>
  <c r="B24" i="3"/>
  <c r="J14" i="3"/>
  <c r="E14" i="3"/>
  <c r="C14" i="3"/>
  <c r="B14" i="3"/>
  <c r="J13" i="3"/>
  <c r="E13" i="3"/>
  <c r="C13" i="3"/>
  <c r="B13" i="3"/>
  <c r="G26" i="3"/>
  <c r="C26" i="3"/>
  <c r="B26" i="3"/>
  <c r="G25" i="3"/>
  <c r="C25" i="3"/>
  <c r="B25" i="3"/>
  <c r="K7" i="3"/>
  <c r="J7" i="3"/>
  <c r="I7" i="3"/>
  <c r="F7" i="3"/>
  <c r="E7" i="3"/>
  <c r="D7" i="3"/>
  <c r="L6" i="3"/>
  <c r="K6" i="3"/>
  <c r="J6" i="3"/>
  <c r="I6" i="3"/>
  <c r="G6" i="3"/>
  <c r="F6" i="3"/>
  <c r="E6" i="3"/>
  <c r="D6" i="3"/>
  <c r="C6" i="3"/>
  <c r="L5" i="3"/>
  <c r="K5" i="3"/>
  <c r="J5" i="3"/>
  <c r="I5" i="3"/>
  <c r="G5" i="3"/>
  <c r="F5" i="3"/>
  <c r="E5" i="3"/>
  <c r="D5" i="3"/>
  <c r="C5" i="3"/>
  <c r="I4" i="3"/>
  <c r="D4" i="3"/>
  <c r="A1" i="3"/>
  <c r="AB18" i="1" l="1"/>
  <c r="AD18" i="1" s="1"/>
  <c r="AE18" i="1" s="1"/>
  <c r="K18" i="1" s="1"/>
  <c r="AB31" i="1"/>
  <c r="AB29" i="1"/>
  <c r="AD29" i="1" s="1"/>
  <c r="AE29" i="1" s="1"/>
  <c r="K29" i="1" s="1"/>
  <c r="AB28" i="1"/>
  <c r="AD28" i="1" s="1"/>
  <c r="AE28" i="1" s="1"/>
  <c r="K28" i="1" s="1"/>
  <c r="AB27" i="1"/>
  <c r="AD27" i="1" s="1"/>
  <c r="AB26" i="1"/>
  <c r="AD26" i="1" s="1"/>
  <c r="AE26" i="1" s="1"/>
  <c r="K26" i="1" s="1"/>
  <c r="AB25" i="1"/>
  <c r="AD25" i="1" s="1"/>
  <c r="AE25" i="1" s="1"/>
  <c r="K25" i="1" s="1"/>
  <c r="K24" i="1"/>
  <c r="J29" i="3" s="1"/>
  <c r="AB23" i="1"/>
  <c r="AB22" i="1"/>
  <c r="AD22" i="1" s="1"/>
  <c r="AE22" i="1" s="1"/>
  <c r="AB21" i="1"/>
  <c r="AD21" i="1" s="1"/>
  <c r="AE21" i="1" s="1"/>
  <c r="K21" i="1" s="1"/>
  <c r="AB20" i="1"/>
  <c r="AD20" i="1" s="1"/>
  <c r="AE20" i="1" s="1"/>
  <c r="AB19" i="1"/>
  <c r="AD19" i="1" s="1"/>
  <c r="AE19" i="1" s="1"/>
  <c r="K19" i="1" s="1"/>
  <c r="K17" i="1"/>
  <c r="J28" i="3" s="1"/>
  <c r="K16" i="1"/>
  <c r="J27" i="3" s="1"/>
  <c r="AB15" i="1"/>
  <c r="AD15" i="1" s="1"/>
  <c r="AB14" i="1"/>
  <c r="AD14" i="1" s="1"/>
  <c r="AE14" i="1" s="1"/>
  <c r="K14" i="1" s="1"/>
  <c r="AB13" i="1"/>
  <c r="AD13" i="1" s="1"/>
  <c r="AE13" i="1" s="1"/>
  <c r="K13" i="1" s="1"/>
  <c r="AB12" i="1"/>
  <c r="AD12" i="1" s="1"/>
  <c r="AE12" i="1" s="1"/>
  <c r="K12" i="1" s="1"/>
  <c r="AB11" i="1"/>
  <c r="AD11" i="1" s="1"/>
  <c r="AE11" i="1" s="1"/>
  <c r="K10" i="1"/>
  <c r="J26" i="3" s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T31" i="1"/>
  <c r="T29" i="1"/>
  <c r="T28" i="1"/>
  <c r="T27" i="1"/>
  <c r="T26" i="1"/>
  <c r="T25" i="1"/>
  <c r="T23" i="1"/>
  <c r="T22" i="1"/>
  <c r="T21" i="1"/>
  <c r="T20" i="1"/>
  <c r="T19" i="1"/>
  <c r="T18" i="1"/>
  <c r="T15" i="1"/>
  <c r="T14" i="1"/>
  <c r="T13" i="1"/>
  <c r="T12" i="1"/>
  <c r="T11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AH11" i="1" l="1"/>
  <c r="J11" i="1" s="1"/>
  <c r="I13" i="3" s="1"/>
  <c r="K11" i="1"/>
  <c r="J9" i="1"/>
  <c r="I25" i="3" s="1"/>
  <c r="AI9" i="1"/>
  <c r="L9" i="1" s="1"/>
  <c r="K25" i="3" s="1"/>
  <c r="AI11" i="1"/>
  <c r="L11" i="1" s="1"/>
  <c r="AI12" i="1"/>
  <c r="L12" i="1" s="1"/>
  <c r="K14" i="3" s="1"/>
  <c r="AH20" i="1"/>
  <c r="J20" i="1" s="1"/>
  <c r="I15" i="3" s="1"/>
  <c r="K20" i="1"/>
  <c r="K22" i="1"/>
  <c r="K30" i="1"/>
  <c r="J30" i="3" s="1"/>
  <c r="K9" i="1"/>
  <c r="J25" i="3" s="1"/>
  <c r="AI20" i="1"/>
  <c r="L20" i="1" s="1"/>
  <c r="K15" i="3" s="1"/>
  <c r="AI28" i="1"/>
  <c r="L28" i="1" s="1"/>
  <c r="AE27" i="1"/>
  <c r="K27" i="1" s="1"/>
  <c r="AE15" i="1"/>
  <c r="AD23" i="1"/>
  <c r="AD31" i="1"/>
  <c r="AI13" i="1"/>
  <c r="L13" i="1" s="1"/>
  <c r="AH21" i="1"/>
  <c r="J21" i="1" s="1"/>
  <c r="I16" i="3" s="1"/>
  <c r="AH13" i="1"/>
  <c r="J13" i="1" s="1"/>
  <c r="I24" i="3" s="1"/>
  <c r="AI21" i="1"/>
  <c r="L21" i="1" s="1"/>
  <c r="AI27" i="1"/>
  <c r="L27" i="1" s="1"/>
  <c r="K11" i="3" s="1"/>
  <c r="M12" i="1"/>
  <c r="L14" i="3" s="1"/>
  <c r="AH28" i="1"/>
  <c r="J28" i="1" s="1"/>
  <c r="I21" i="3" s="1"/>
  <c r="J16" i="1"/>
  <c r="I27" i="3" s="1"/>
  <c r="AI16" i="1"/>
  <c r="L16" i="1" s="1"/>
  <c r="AH25" i="1"/>
  <c r="J25" i="1" s="1"/>
  <c r="I9" i="3" s="1"/>
  <c r="AI17" i="1"/>
  <c r="L17" i="1" s="1"/>
  <c r="AI25" i="1"/>
  <c r="L25" i="1" s="1"/>
  <c r="AI10" i="1"/>
  <c r="L10" i="1" s="1"/>
  <c r="AI18" i="1"/>
  <c r="L18" i="1" s="1"/>
  <c r="AI22" i="1"/>
  <c r="L22" i="1" s="1"/>
  <c r="K12" i="3" s="1"/>
  <c r="AI26" i="1"/>
  <c r="L26" i="1" s="1"/>
  <c r="AI30" i="1"/>
  <c r="L30" i="1" s="1"/>
  <c r="K30" i="3" s="1"/>
  <c r="AH14" i="1"/>
  <c r="J14" i="1" s="1"/>
  <c r="I23" i="3" s="1"/>
  <c r="AH22" i="1"/>
  <c r="J22" i="1" s="1"/>
  <c r="I12" i="3" s="1"/>
  <c r="AI15" i="1"/>
  <c r="L15" i="1" s="1"/>
  <c r="K17" i="3" s="1"/>
  <c r="AI23" i="1"/>
  <c r="L23" i="1" s="1"/>
  <c r="K8" i="3" s="1"/>
  <c r="AI31" i="1"/>
  <c r="L31" i="1" s="1"/>
  <c r="K19" i="3" s="1"/>
  <c r="AH19" i="1"/>
  <c r="J19" i="1" s="1"/>
  <c r="I20" i="3" s="1"/>
  <c r="J24" i="1"/>
  <c r="I29" i="3" s="1"/>
  <c r="AH29" i="1"/>
  <c r="J29" i="1" s="1"/>
  <c r="I22" i="3" s="1"/>
  <c r="AH12" i="1"/>
  <c r="J12" i="1" s="1"/>
  <c r="I14" i="3" s="1"/>
  <c r="AI14" i="1"/>
  <c r="L14" i="1" s="1"/>
  <c r="J17" i="1"/>
  <c r="I28" i="3" s="1"/>
  <c r="AI19" i="1"/>
  <c r="L19" i="1" s="1"/>
  <c r="AI24" i="1"/>
  <c r="L24" i="1" s="1"/>
  <c r="AI29" i="1"/>
  <c r="L29" i="1" s="1"/>
  <c r="J10" i="1"/>
  <c r="I26" i="3" s="1"/>
  <c r="J30" i="1"/>
  <c r="I30" i="3" s="1"/>
  <c r="AH18" i="1"/>
  <c r="J18" i="1" s="1"/>
  <c r="I18" i="3" s="1"/>
  <c r="AH26" i="1"/>
  <c r="J26" i="1" s="1"/>
  <c r="I10" i="3" s="1"/>
  <c r="L29" i="3" l="1"/>
  <c r="K29" i="3"/>
  <c r="M18" i="1"/>
  <c r="L18" i="3" s="1"/>
  <c r="K18" i="3"/>
  <c r="M19" i="1"/>
  <c r="L20" i="3" s="1"/>
  <c r="K20" i="3"/>
  <c r="L26" i="3"/>
  <c r="K26" i="3"/>
  <c r="M25" i="1"/>
  <c r="L9" i="3" s="1"/>
  <c r="K9" i="3"/>
  <c r="M28" i="1"/>
  <c r="L21" i="3" s="1"/>
  <c r="K21" i="3"/>
  <c r="M14" i="1"/>
  <c r="L23" i="3" s="1"/>
  <c r="K23" i="3"/>
  <c r="L28" i="3"/>
  <c r="K28" i="3"/>
  <c r="M13" i="1"/>
  <c r="L24" i="3" s="1"/>
  <c r="K24" i="3"/>
  <c r="M29" i="1"/>
  <c r="L22" i="3" s="1"/>
  <c r="K22" i="3"/>
  <c r="M21" i="1"/>
  <c r="L16" i="3" s="1"/>
  <c r="K16" i="3"/>
  <c r="M11" i="1"/>
  <c r="L13" i="3" s="1"/>
  <c r="K13" i="3"/>
  <c r="L27" i="3"/>
  <c r="K27" i="3"/>
  <c r="M26" i="1"/>
  <c r="L10" i="3" s="1"/>
  <c r="K10" i="3"/>
  <c r="L25" i="3"/>
  <c r="M20" i="1"/>
  <c r="L15" i="3" s="1"/>
  <c r="M22" i="1"/>
  <c r="L12" i="3" s="1"/>
  <c r="L30" i="3"/>
  <c r="K15" i="1"/>
  <c r="M15" i="1" s="1"/>
  <c r="L17" i="3" s="1"/>
  <c r="AH15" i="1"/>
  <c r="J15" i="1" s="1"/>
  <c r="I17" i="3" s="1"/>
  <c r="AE31" i="1"/>
  <c r="K31" i="1" s="1"/>
  <c r="AE23" i="1"/>
  <c r="K23" i="1" s="1"/>
  <c r="AH27" i="1"/>
  <c r="J27" i="1" s="1"/>
  <c r="I11" i="3" s="1"/>
  <c r="M27" i="1"/>
  <c r="L11" i="3" s="1"/>
  <c r="M23" i="1" l="1"/>
  <c r="L8" i="3" s="1"/>
  <c r="AH23" i="1"/>
  <c r="J23" i="1" s="1"/>
  <c r="I8" i="3" s="1"/>
  <c r="M31" i="1"/>
  <c r="L19" i="3" s="1"/>
  <c r="AH31" i="1"/>
  <c r="J31" i="1" s="1"/>
  <c r="I19" i="3" s="1"/>
  <c r="V59" i="1" l="1"/>
  <c r="V58" i="1"/>
  <c r="V57" i="1"/>
  <c r="V56" i="1"/>
  <c r="V55" i="1"/>
  <c r="V54" i="1"/>
  <c r="V53" i="1"/>
  <c r="V52" i="1"/>
  <c r="V51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U25" i="1" l="1"/>
  <c r="X25" i="1" s="1"/>
  <c r="D25" i="1" s="1"/>
  <c r="D9" i="3" s="1"/>
  <c r="E24" i="1"/>
  <c r="E29" i="3" s="1"/>
  <c r="U23" i="1"/>
  <c r="E23" i="1" s="1"/>
  <c r="U22" i="1"/>
  <c r="U21" i="1"/>
  <c r="U20" i="1"/>
  <c r="E20" i="1" s="1"/>
  <c r="U19" i="1"/>
  <c r="E19" i="1" s="1"/>
  <c r="W25" i="1"/>
  <c r="Y25" i="1" s="1"/>
  <c r="F25" i="1" s="1"/>
  <c r="F9" i="3" s="1"/>
  <c r="W24" i="1"/>
  <c r="W23" i="1"/>
  <c r="W22" i="1"/>
  <c r="Y22" i="1" s="1"/>
  <c r="F22" i="1" s="1"/>
  <c r="F12" i="3" s="1"/>
  <c r="W21" i="1"/>
  <c r="Y21" i="1" s="1"/>
  <c r="F21" i="1" s="1"/>
  <c r="F16" i="3" s="1"/>
  <c r="W20" i="1"/>
  <c r="Y20" i="1" s="1"/>
  <c r="F20" i="1" s="1"/>
  <c r="F15" i="3" s="1"/>
  <c r="W19" i="1"/>
  <c r="Y19" i="1" s="1"/>
  <c r="F19" i="1" s="1"/>
  <c r="F20" i="3" s="1"/>
  <c r="U14" i="1"/>
  <c r="U13" i="1"/>
  <c r="X13" i="1" s="1"/>
  <c r="D13" i="1" s="1"/>
  <c r="D24" i="3" s="1"/>
  <c r="W14" i="1"/>
  <c r="Y14" i="1" s="1"/>
  <c r="F14" i="1" s="1"/>
  <c r="F23" i="3" s="1"/>
  <c r="W13" i="1"/>
  <c r="Y13" i="1" s="1"/>
  <c r="F13" i="1" s="1"/>
  <c r="F24" i="3" s="1"/>
  <c r="W12" i="1"/>
  <c r="Y12" i="1" s="1"/>
  <c r="F12" i="1" s="1"/>
  <c r="F14" i="3" s="1"/>
  <c r="W11" i="1"/>
  <c r="Y11" i="1" s="1"/>
  <c r="F11" i="1" s="1"/>
  <c r="F13" i="3" s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U12" i="1"/>
  <c r="E12" i="1" s="1"/>
  <c r="U11" i="1"/>
  <c r="E11" i="1" s="1"/>
  <c r="X14" i="1" l="1"/>
  <c r="D14" i="1" s="1"/>
  <c r="D23" i="3" s="1"/>
  <c r="E14" i="1"/>
  <c r="G14" i="1"/>
  <c r="G20" i="1"/>
  <c r="G15" i="3" s="1"/>
  <c r="E25" i="1"/>
  <c r="X22" i="1"/>
  <c r="D22" i="1" s="1"/>
  <c r="D12" i="3" s="1"/>
  <c r="E22" i="1"/>
  <c r="E21" i="1"/>
  <c r="X21" i="1"/>
  <c r="D21" i="1" s="1"/>
  <c r="D16" i="3" s="1"/>
  <c r="G19" i="1"/>
  <c r="G20" i="3" s="1"/>
  <c r="E13" i="1"/>
  <c r="X11" i="1"/>
  <c r="D11" i="1" s="1"/>
  <c r="D13" i="3" s="1"/>
  <c r="X19" i="1"/>
  <c r="D19" i="1" s="1"/>
  <c r="D20" i="3" s="1"/>
  <c r="G12" i="1"/>
  <c r="G14" i="3" s="1"/>
  <c r="G11" i="1"/>
  <c r="G13" i="3" s="1"/>
  <c r="X20" i="1"/>
  <c r="D20" i="1" s="1"/>
  <c r="D15" i="3" s="1"/>
  <c r="X12" i="1"/>
  <c r="D12" i="1" s="1"/>
  <c r="D14" i="3" s="1"/>
  <c r="O14" i="1" l="1"/>
  <c r="N23" i="3" s="1"/>
  <c r="G23" i="3"/>
  <c r="G21" i="1"/>
  <c r="G16" i="3" s="1"/>
  <c r="G22" i="1"/>
  <c r="G12" i="3" s="1"/>
  <c r="G25" i="1"/>
  <c r="G9" i="3" s="1"/>
  <c r="G13" i="1"/>
  <c r="O13" i="1" l="1"/>
  <c r="N24" i="3" s="1"/>
  <c r="G24" i="3"/>
  <c r="W31" i="1"/>
  <c r="Y31" i="1" s="1"/>
  <c r="F31" i="1" s="1"/>
  <c r="F19" i="3" s="1"/>
  <c r="W30" i="1"/>
  <c r="W29" i="1"/>
  <c r="W28" i="1"/>
  <c r="Y28" i="1" s="1"/>
  <c r="F28" i="1" s="1"/>
  <c r="F21" i="3" s="1"/>
  <c r="U31" i="1"/>
  <c r="X31" i="1" s="1"/>
  <c r="E30" i="1"/>
  <c r="E30" i="3" s="1"/>
  <c r="U29" i="1"/>
  <c r="E29" i="1" s="1"/>
  <c r="U28" i="1"/>
  <c r="E28" i="1" s="1"/>
  <c r="U27" i="1"/>
  <c r="E27" i="1" s="1"/>
  <c r="U26" i="1"/>
  <c r="E26" i="1" s="1"/>
  <c r="U18" i="1"/>
  <c r="E18" i="1" s="1"/>
  <c r="D31" i="1" l="1"/>
  <c r="D19" i="3" s="1"/>
  <c r="E31" i="1"/>
  <c r="X28" i="1"/>
  <c r="G28" i="1"/>
  <c r="G21" i="3" s="1"/>
  <c r="W27" i="1"/>
  <c r="Y27" i="1" s="1"/>
  <c r="F27" i="1" s="1"/>
  <c r="F11" i="3" s="1"/>
  <c r="X27" i="1"/>
  <c r="X18" i="1"/>
  <c r="D18" i="1" s="1"/>
  <c r="D18" i="3" s="1"/>
  <c r="U15" i="1"/>
  <c r="E16" i="1"/>
  <c r="E27" i="3" s="1"/>
  <c r="X26" i="1"/>
  <c r="E10" i="1"/>
  <c r="E26" i="3" s="1"/>
  <c r="W10" i="1"/>
  <c r="Y10" i="1" s="1"/>
  <c r="F10" i="1" s="1"/>
  <c r="F26" i="3" s="1"/>
  <c r="W15" i="1"/>
  <c r="Y15" i="1" s="1"/>
  <c r="F15" i="1" s="1"/>
  <c r="F17" i="3" s="1"/>
  <c r="W16" i="1"/>
  <c r="Y16" i="1" s="1"/>
  <c r="F16" i="1" s="1"/>
  <c r="F27" i="3" s="1"/>
  <c r="W17" i="1"/>
  <c r="Y17" i="1" s="1"/>
  <c r="F17" i="1" s="1"/>
  <c r="F28" i="3" s="1"/>
  <c r="W18" i="1"/>
  <c r="Y18" i="1" s="1"/>
  <c r="F18" i="1" s="1"/>
  <c r="F18" i="3" s="1"/>
  <c r="W26" i="1"/>
  <c r="Y26" i="1" s="1"/>
  <c r="F26" i="1" s="1"/>
  <c r="F10" i="3" s="1"/>
  <c r="W9" i="1"/>
  <c r="Y9" i="1" s="1"/>
  <c r="F9" i="1" s="1"/>
  <c r="F25" i="3" s="1"/>
  <c r="D28" i="1" l="1"/>
  <c r="D21" i="3" s="1"/>
  <c r="D26" i="1"/>
  <c r="D10" i="3" s="1"/>
  <c r="D27" i="1"/>
  <c r="D11" i="3" s="1"/>
  <c r="G31" i="1"/>
  <c r="G19" i="3" s="1"/>
  <c r="G26" i="1"/>
  <c r="G10" i="3" s="1"/>
  <c r="G18" i="1"/>
  <c r="G18" i="3" s="1"/>
  <c r="G27" i="1"/>
  <c r="G11" i="3" s="1"/>
  <c r="D16" i="1"/>
  <c r="D27" i="3" s="1"/>
  <c r="X15" i="1"/>
  <c r="D15" i="1" s="1"/>
  <c r="D17" i="3" s="1"/>
  <c r="E15" i="1"/>
  <c r="D10" i="1"/>
  <c r="D26" i="3" s="1"/>
  <c r="E17" i="1"/>
  <c r="E28" i="3" s="1"/>
  <c r="E9" i="1"/>
  <c r="E25" i="3" s="1"/>
  <c r="D17" i="1" l="1"/>
  <c r="D28" i="3" s="1"/>
  <c r="D9" i="1"/>
  <c r="D25" i="3" s="1"/>
  <c r="G15" i="1"/>
  <c r="G17" i="3" s="1"/>
  <c r="Y24" i="1" l="1"/>
  <c r="F24" i="1" s="1"/>
  <c r="F29" i="3" s="1"/>
  <c r="D24" i="1"/>
  <c r="D29" i="3" s="1"/>
  <c r="X23" i="1" l="1"/>
  <c r="D23" i="1" s="1"/>
  <c r="D8" i="3" s="1"/>
  <c r="Y23" i="1"/>
  <c r="F23" i="1" s="1"/>
  <c r="F8" i="3" s="1"/>
  <c r="Y30" i="1"/>
  <c r="F30" i="1" s="1"/>
  <c r="F30" i="3" s="1"/>
  <c r="G23" i="1" l="1"/>
  <c r="G8" i="3" s="1"/>
  <c r="D30" i="1"/>
  <c r="D30" i="3" s="1"/>
  <c r="X29" i="1"/>
  <c r="Y29" i="1"/>
  <c r="F29" i="1" s="1"/>
  <c r="F22" i="3" s="1"/>
  <c r="D29" i="1" l="1"/>
  <c r="D22" i="3" s="1"/>
  <c r="G29" i="1"/>
  <c r="G22" i="3" s="1"/>
</calcChain>
</file>

<file path=xl/sharedStrings.xml><?xml version="1.0" encoding="utf-8"?>
<sst xmlns="http://schemas.openxmlformats.org/spreadsheetml/2006/main" count="173" uniqueCount="66">
  <si>
    <t>Naam</t>
  </si>
  <si>
    <t>snelheid</t>
  </si>
  <si>
    <t xml:space="preserve">opgegeven </t>
  </si>
  <si>
    <t>werkelijk</t>
  </si>
  <si>
    <t>gereden</t>
  </si>
  <si>
    <t>in sec.</t>
  </si>
  <si>
    <t>ideale</t>
  </si>
  <si>
    <t>tijd</t>
  </si>
  <si>
    <t>starttijd</t>
  </si>
  <si>
    <t>finish</t>
  </si>
  <si>
    <t>opgegeven</t>
  </si>
  <si>
    <t>m/sec.</t>
  </si>
  <si>
    <t>werkelijke</t>
  </si>
  <si>
    <t>afstand</t>
  </si>
  <si>
    <t>in meters</t>
  </si>
  <si>
    <t>STRAF</t>
  </si>
  <si>
    <t>PUNTEN</t>
  </si>
  <si>
    <t>De werkelijke afstand was</t>
  </si>
  <si>
    <t>John Van Turnhout</t>
  </si>
  <si>
    <t>Robert Buyle</t>
  </si>
  <si>
    <t>Toon Jansen</t>
  </si>
  <si>
    <t>Ad van Haperen</t>
  </si>
  <si>
    <t>Theo Jukes</t>
  </si>
  <si>
    <t>Jan Mulders</t>
  </si>
  <si>
    <t>John van Houten</t>
  </si>
  <si>
    <t>Willem Edam</t>
  </si>
  <si>
    <t>Jörgen Mathijssen</t>
  </si>
  <si>
    <t>Ilse Mathijssen</t>
  </si>
  <si>
    <t>Pierre van Zinnen</t>
  </si>
  <si>
    <t>Alfons Govers</t>
  </si>
  <si>
    <t>Hennie Manniën</t>
  </si>
  <si>
    <t>Arnold van der Maat</t>
  </si>
  <si>
    <t>Frans van Geloven</t>
  </si>
  <si>
    <t>Kees Ruijten</t>
  </si>
  <si>
    <t xml:space="preserve"> +</t>
  </si>
  <si>
    <t>te snel</t>
  </si>
  <si>
    <t xml:space="preserve"> --</t>
  </si>
  <si>
    <t>te langzaam</t>
  </si>
  <si>
    <t>naam</t>
  </si>
  <si>
    <t>Cees Mathijssen</t>
  </si>
  <si>
    <t>Cees de Greef</t>
  </si>
  <si>
    <t>Marcel Blommers</t>
  </si>
  <si>
    <t>Wim Hoogendam</t>
  </si>
  <si>
    <t>Kees Baaten</t>
  </si>
  <si>
    <t>uur</t>
  </si>
  <si>
    <t>UITSLAG 2e REGELMATIGHEIDSRIT   2018</t>
  </si>
  <si>
    <t>Willy van Toren</t>
  </si>
  <si>
    <t>Gerard Loontjens</t>
  </si>
  <si>
    <t>controle</t>
  </si>
  <si>
    <t>controle op</t>
  </si>
  <si>
    <t>REKENTABEL 1e deel</t>
  </si>
  <si>
    <t>REKENTABEL 2e deel</t>
  </si>
  <si>
    <t>1e deel</t>
  </si>
  <si>
    <t>2e deel</t>
  </si>
  <si>
    <t>x</t>
  </si>
  <si>
    <t xml:space="preserve">totale afstand was </t>
  </si>
  <si>
    <t xml:space="preserve">controle op </t>
  </si>
  <si>
    <t xml:space="preserve"> = controle gemist</t>
  </si>
  <si>
    <t xml:space="preserve">x </t>
  </si>
  <si>
    <t xml:space="preserve"> x</t>
  </si>
  <si>
    <t>controle gemist</t>
  </si>
  <si>
    <t>TOTAAL</t>
  </si>
  <si>
    <t>straf</t>
  </si>
  <si>
    <t>punten</t>
  </si>
  <si>
    <t>mtr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</si>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</sst>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6" x14ac:knownFonts="1">
    <font>
      <sz val="10"/>
      <name val="Arial"/>
    </font>
    <font>
      <b/>
      <sz val="12"/>
      <name val="Arial Black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21" fontId="0" fillId="0" borderId="0" xfId="0" applyNumberForma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9" xfId="0" applyNumberFormat="1" applyBorder="1"/>
    <xf numFmtId="2" fontId="0" fillId="2" borderId="0" xfId="0" applyNumberFormat="1" applyFill="1"/>
    <xf numFmtId="21" fontId="0" fillId="2" borderId="5" xfId="0" applyNumberFormat="1" applyFill="1" applyBorder="1"/>
    <xf numFmtId="21" fontId="0" fillId="2" borderId="0" xfId="0" applyNumberFormat="1" applyFill="1"/>
    <xf numFmtId="21" fontId="3" fillId="2" borderId="5" xfId="0" applyNumberFormat="1" applyFont="1" applyFill="1" applyBorder="1"/>
    <xf numFmtId="0" fontId="2" fillId="2" borderId="0" xfId="0" applyFont="1" applyFill="1"/>
    <xf numFmtId="21" fontId="4" fillId="0" borderId="0" xfId="0" applyNumberFormat="1" applyFont="1"/>
    <xf numFmtId="0" fontId="5" fillId="0" borderId="0" xfId="0" applyFont="1"/>
    <xf numFmtId="0" fontId="0" fillId="0" borderId="0" xfId="0" applyBorder="1"/>
    <xf numFmtId="21" fontId="0" fillId="2" borderId="0" xfId="0" applyNumberFormat="1" applyFill="1" applyBorder="1"/>
    <xf numFmtId="21" fontId="3" fillId="2" borderId="0" xfId="0" applyNumberFormat="1" applyFont="1" applyFill="1" applyBorder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0" fillId="0" borderId="0" xfId="0" applyBorder="1" applyAlignment="1"/>
    <xf numFmtId="0" fontId="3" fillId="0" borderId="0" xfId="0" applyFont="1" applyBorder="1" applyAlignment="1"/>
    <xf numFmtId="1" fontId="3" fillId="0" borderId="0" xfId="0" applyNumberFormat="1" applyFont="1"/>
    <xf numFmtId="0" fontId="4" fillId="0" borderId="0" xfId="0" applyFont="1" applyBorder="1"/>
    <xf numFmtId="2" fontId="0" fillId="0" borderId="0" xfId="0" applyNumberFormat="1" applyBorder="1"/>
    <xf numFmtId="0" fontId="0" fillId="0" borderId="8" xfId="0" applyBorder="1"/>
    <xf numFmtId="21" fontId="3" fillId="2" borderId="0" xfId="0" applyNumberFormat="1" applyFont="1" applyFill="1" applyBorder="1" applyAlignment="1">
      <alignment horizontal="center"/>
    </xf>
    <xf numFmtId="21" fontId="3" fillId="2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21" fontId="0" fillId="0" borderId="0" xfId="0" applyNumberFormat="1" applyAlignment="1">
      <alignment horizontal="center"/>
    </xf>
    <xf numFmtId="21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9" xfId="0" applyNumberFormat="1" applyBorder="1" applyAlignment="1">
      <alignment horizontal="center"/>
    </xf>
    <xf numFmtId="1" fontId="0" fillId="0" borderId="18" xfId="0" applyNumberFormat="1" applyBorder="1"/>
    <xf numFmtId="0" fontId="0" fillId="0" borderId="2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20" fontId="0" fillId="0" borderId="0" xfId="0" applyNumberFormat="1"/>
    <xf numFmtId="0" fontId="0" fillId="0" borderId="0" xfId="0" applyNumberFormat="1"/>
    <xf numFmtId="0" fontId="0" fillId="0" borderId="19" xfId="0" applyBorder="1"/>
    <xf numFmtId="2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1" fontId="0" fillId="0" borderId="19" xfId="0" applyNumberFormat="1" applyBorder="1"/>
    <xf numFmtId="0" fontId="0" fillId="0" borderId="11" xfId="0" applyBorder="1"/>
    <xf numFmtId="2" fontId="0" fillId="0" borderId="21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2" fontId="0" fillId="0" borderId="11" xfId="0" applyNumberFormat="1" applyBorder="1"/>
    <xf numFmtId="2" fontId="0" fillId="0" borderId="7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7"/>
  <sheetViews>
    <sheetView tabSelected="1" workbookViewId="0">
      <selection activeCell="O39" sqref="O39"/>
    </sheetView>
  </sheetViews>
  <sheetFormatPr defaultRowHeight="12.75" x14ac:dyDescent="0.2"/>
  <cols>
    <col min="1" max="1" width="3.42578125" customWidth="1"/>
    <col min="2" max="2" width="18.140625" customWidth="1"/>
    <col min="3" max="4" width="9.85546875" customWidth="1"/>
    <col min="5" max="5" width="7.42578125" customWidth="1"/>
    <col min="6" max="6" width="7.28515625" customWidth="1"/>
    <col min="7" max="7" width="8.42578125" customWidth="1"/>
    <col min="8" max="9" width="7.5703125" customWidth="1"/>
    <col min="10" max="13" width="8.42578125" customWidth="1"/>
    <col min="14" max="14" width="3.7109375" customWidth="1"/>
    <col min="15" max="15" width="10.140625" bestFit="1" customWidth="1"/>
    <col min="16" max="16" width="3" customWidth="1"/>
    <col min="17" max="17" width="2.140625" customWidth="1"/>
    <col min="20" max="20" width="9.85546875" customWidth="1"/>
    <col min="27" max="27" width="6.28515625" customWidth="1"/>
  </cols>
  <sheetData>
    <row r="1" spans="1:36" ht="19.5" x14ac:dyDescent="0.4">
      <c r="A1" s="5" t="s">
        <v>45</v>
      </c>
      <c r="R1" t="s">
        <v>8</v>
      </c>
      <c r="S1" s="26">
        <v>0.3527777777777778</v>
      </c>
      <c r="T1" s="9" t="s">
        <v>44</v>
      </c>
      <c r="AC1" s="26"/>
      <c r="AD1" t="s">
        <v>44</v>
      </c>
    </row>
    <row r="2" spans="1:36" ht="15" x14ac:dyDescent="0.25">
      <c r="A2" s="6" t="s">
        <v>17</v>
      </c>
      <c r="E2" s="25">
        <v>59320</v>
      </c>
      <c r="F2" t="s">
        <v>64</v>
      </c>
      <c r="R2" s="72" t="s">
        <v>50</v>
      </c>
      <c r="S2" s="73"/>
      <c r="T2" s="74"/>
      <c r="U2" s="74"/>
      <c r="V2" s="74"/>
      <c r="W2" s="74"/>
      <c r="X2" s="74"/>
      <c r="Y2" s="74"/>
      <c r="Z2" s="75"/>
      <c r="AB2" s="72" t="s">
        <v>51</v>
      </c>
      <c r="AC2" s="74"/>
      <c r="AD2" s="74"/>
      <c r="AE2" s="74"/>
      <c r="AF2" s="74"/>
      <c r="AG2" s="74"/>
      <c r="AH2" s="74"/>
      <c r="AI2" s="74"/>
      <c r="AJ2" s="75"/>
    </row>
    <row r="3" spans="1:36" x14ac:dyDescent="0.2">
      <c r="B3" s="32" t="s">
        <v>49</v>
      </c>
      <c r="E3" s="53">
        <v>37220</v>
      </c>
      <c r="F3" t="s">
        <v>64</v>
      </c>
      <c r="R3" s="7"/>
      <c r="S3" s="28"/>
      <c r="AB3" s="7"/>
    </row>
    <row r="4" spans="1:36" x14ac:dyDescent="0.2">
      <c r="B4" s="32"/>
      <c r="C4" s="34"/>
      <c r="D4" s="76" t="s">
        <v>52</v>
      </c>
      <c r="E4" s="77"/>
      <c r="F4" s="77"/>
      <c r="G4" s="78"/>
      <c r="H4" s="33"/>
      <c r="I4" s="18"/>
      <c r="J4" s="76" t="s">
        <v>53</v>
      </c>
      <c r="K4" s="77"/>
      <c r="L4" s="77"/>
      <c r="M4" s="78"/>
      <c r="N4" s="33"/>
      <c r="R4" s="8"/>
      <c r="S4" s="28"/>
      <c r="AB4" s="8"/>
    </row>
    <row r="5" spans="1:36" x14ac:dyDescent="0.2">
      <c r="B5" t="s">
        <v>0</v>
      </c>
      <c r="C5" t="s">
        <v>2</v>
      </c>
      <c r="D5" t="s">
        <v>3</v>
      </c>
      <c r="E5" t="s">
        <v>3</v>
      </c>
      <c r="F5" t="s">
        <v>6</v>
      </c>
      <c r="G5" s="9" t="s">
        <v>62</v>
      </c>
      <c r="J5" t="s">
        <v>3</v>
      </c>
      <c r="K5" t="s">
        <v>3</v>
      </c>
      <c r="L5" t="s">
        <v>6</v>
      </c>
      <c r="M5" s="9" t="s">
        <v>62</v>
      </c>
      <c r="O5" s="9" t="s">
        <v>61</v>
      </c>
      <c r="R5" s="8" t="s">
        <v>8</v>
      </c>
      <c r="S5" s="31" t="s">
        <v>48</v>
      </c>
      <c r="T5" t="s">
        <v>3</v>
      </c>
      <c r="U5" t="s">
        <v>3</v>
      </c>
      <c r="V5" t="s">
        <v>10</v>
      </c>
      <c r="W5" t="s">
        <v>11</v>
      </c>
      <c r="X5" t="s">
        <v>3</v>
      </c>
      <c r="Y5" t="s">
        <v>6</v>
      </c>
      <c r="Z5" t="s">
        <v>12</v>
      </c>
      <c r="AB5" s="8" t="s">
        <v>8</v>
      </c>
      <c r="AC5" t="s">
        <v>9</v>
      </c>
      <c r="AD5" t="s">
        <v>3</v>
      </c>
      <c r="AE5" t="s">
        <v>3</v>
      </c>
      <c r="AF5" t="s">
        <v>10</v>
      </c>
      <c r="AG5" t="s">
        <v>11</v>
      </c>
      <c r="AH5" t="s">
        <v>3</v>
      </c>
      <c r="AI5" t="s">
        <v>6</v>
      </c>
      <c r="AJ5" t="s">
        <v>12</v>
      </c>
    </row>
    <row r="6" spans="1:36" x14ac:dyDescent="0.2">
      <c r="C6" t="s">
        <v>1</v>
      </c>
      <c r="D6" t="s">
        <v>4</v>
      </c>
      <c r="E6" t="s">
        <v>4</v>
      </c>
      <c r="F6" t="s">
        <v>7</v>
      </c>
      <c r="G6" s="9" t="s">
        <v>63</v>
      </c>
      <c r="J6" t="s">
        <v>4</v>
      </c>
      <c r="K6" t="s">
        <v>4</v>
      </c>
      <c r="L6" t="s">
        <v>7</v>
      </c>
      <c r="M6" s="9" t="s">
        <v>63</v>
      </c>
      <c r="O6" s="9" t="s">
        <v>15</v>
      </c>
      <c r="R6" s="8"/>
      <c r="S6" s="28"/>
      <c r="T6" t="s">
        <v>4</v>
      </c>
      <c r="U6" t="s">
        <v>4</v>
      </c>
      <c r="V6" t="s">
        <v>1</v>
      </c>
      <c r="X6" t="s">
        <v>4</v>
      </c>
      <c r="Y6" t="s">
        <v>7</v>
      </c>
      <c r="Z6" t="s">
        <v>13</v>
      </c>
      <c r="AB6" s="8"/>
      <c r="AD6" t="s">
        <v>4</v>
      </c>
      <c r="AE6" t="s">
        <v>4</v>
      </c>
      <c r="AF6" t="s">
        <v>1</v>
      </c>
      <c r="AH6" t="s">
        <v>4</v>
      </c>
      <c r="AI6" t="s">
        <v>7</v>
      </c>
      <c r="AJ6" t="s">
        <v>13</v>
      </c>
    </row>
    <row r="7" spans="1:36" x14ac:dyDescent="0.2">
      <c r="D7" t="s">
        <v>1</v>
      </c>
      <c r="E7" t="s">
        <v>5</v>
      </c>
      <c r="F7" t="s">
        <v>5</v>
      </c>
      <c r="J7" t="s">
        <v>1</v>
      </c>
      <c r="K7" t="s">
        <v>5</v>
      </c>
      <c r="L7" t="s">
        <v>5</v>
      </c>
      <c r="O7" s="9" t="s">
        <v>16</v>
      </c>
      <c r="R7" s="8"/>
      <c r="S7" s="28"/>
      <c r="T7" t="s">
        <v>7</v>
      </c>
      <c r="U7" t="s">
        <v>5</v>
      </c>
      <c r="X7" t="s">
        <v>1</v>
      </c>
      <c r="Y7" t="s">
        <v>5</v>
      </c>
      <c r="Z7" t="s">
        <v>14</v>
      </c>
      <c r="AB7" s="8"/>
      <c r="AD7" t="s">
        <v>7</v>
      </c>
      <c r="AE7" t="s">
        <v>5</v>
      </c>
      <c r="AH7" t="s">
        <v>1</v>
      </c>
      <c r="AI7" t="s">
        <v>5</v>
      </c>
      <c r="AJ7" t="s">
        <v>14</v>
      </c>
    </row>
    <row r="8" spans="1:36" x14ac:dyDescent="0.2">
      <c r="R8" s="8"/>
      <c r="S8" s="28"/>
      <c r="AB8" s="8"/>
    </row>
    <row r="9" spans="1:36" x14ac:dyDescent="0.2">
      <c r="A9">
        <v>1</v>
      </c>
      <c r="B9" s="9" t="s">
        <v>18</v>
      </c>
      <c r="C9" s="44">
        <f t="shared" ref="C9:C31" si="0">+V9</f>
        <v>24.1</v>
      </c>
      <c r="D9" s="44" t="str">
        <f>+X9</f>
        <v>x</v>
      </c>
      <c r="E9" s="52" t="str">
        <f>+U9</f>
        <v xml:space="preserve">x </v>
      </c>
      <c r="F9" s="52">
        <f>+Y9</f>
        <v>5559.834024896265</v>
      </c>
      <c r="G9" s="4">
        <v>2000</v>
      </c>
      <c r="H9" s="2"/>
      <c r="I9" s="2"/>
      <c r="J9" s="44" t="str">
        <f>+AH9</f>
        <v>x</v>
      </c>
      <c r="K9" s="44" t="str">
        <f>+AE9</f>
        <v>x</v>
      </c>
      <c r="L9" s="4">
        <f>+AI9</f>
        <v>3301.2448132780082</v>
      </c>
      <c r="M9" s="41" t="s">
        <v>54</v>
      </c>
      <c r="N9" s="2"/>
      <c r="O9" s="4">
        <v>2000</v>
      </c>
      <c r="R9" s="22">
        <v>0</v>
      </c>
      <c r="S9" s="39" t="s">
        <v>54</v>
      </c>
      <c r="T9" s="42" t="str">
        <f>+S9</f>
        <v>x</v>
      </c>
      <c r="U9" s="41" t="s">
        <v>58</v>
      </c>
      <c r="V9" s="21">
        <v>24.1</v>
      </c>
      <c r="W9" s="3">
        <f>+V9*1000/3600</f>
        <v>6.6944444444444446</v>
      </c>
      <c r="X9" s="45" t="s">
        <v>54</v>
      </c>
      <c r="Y9" s="4">
        <f>+Z9/W9</f>
        <v>5559.834024896265</v>
      </c>
      <c r="Z9" s="4">
        <f t="shared" ref="Z9:Z31" si="1">+E$3</f>
        <v>37220</v>
      </c>
      <c r="AA9" s="35"/>
      <c r="AB9" s="40" t="s">
        <v>54</v>
      </c>
      <c r="AC9" s="23">
        <v>9.5347222222222208E-2</v>
      </c>
      <c r="AD9" s="43" t="s">
        <v>54</v>
      </c>
      <c r="AE9" s="41" t="s">
        <v>54</v>
      </c>
      <c r="AF9" s="21">
        <v>24.1</v>
      </c>
      <c r="AG9" s="3">
        <f>+AF9*1000/3600</f>
        <v>6.6944444444444446</v>
      </c>
      <c r="AH9" s="45" t="s">
        <v>54</v>
      </c>
      <c r="AI9" s="4">
        <f>+AJ9/AG9</f>
        <v>3301.2448132780082</v>
      </c>
      <c r="AJ9" s="4">
        <f t="shared" ref="AJ9:AJ31" si="2">+E$2-E$3</f>
        <v>22100</v>
      </c>
    </row>
    <row r="10" spans="1:36" x14ac:dyDescent="0.2">
      <c r="A10">
        <f>+A9+1</f>
        <v>2</v>
      </c>
      <c r="B10" s="9" t="s">
        <v>25</v>
      </c>
      <c r="C10" s="44">
        <f t="shared" si="0"/>
        <v>24</v>
      </c>
      <c r="D10" s="44" t="str">
        <f t="shared" ref="D10:D31" si="3">+X10</f>
        <v>x</v>
      </c>
      <c r="E10" s="52" t="str">
        <f>+U10</f>
        <v xml:space="preserve">x </v>
      </c>
      <c r="F10" s="52">
        <f>+Y10</f>
        <v>5583</v>
      </c>
      <c r="G10" s="4">
        <v>2000</v>
      </c>
      <c r="H10" s="2"/>
      <c r="I10" s="2"/>
      <c r="J10" s="44" t="str">
        <f t="shared" ref="J10:J31" si="4">+AH10</f>
        <v>x</v>
      </c>
      <c r="K10" s="44" t="str">
        <f t="shared" ref="K10:K31" si="5">+AE10</f>
        <v>x</v>
      </c>
      <c r="L10" s="4">
        <f t="shared" ref="L10:L31" si="6">+AI10</f>
        <v>3315</v>
      </c>
      <c r="M10" s="41" t="s">
        <v>54</v>
      </c>
      <c r="N10" s="2"/>
      <c r="O10" s="4">
        <v>2000</v>
      </c>
      <c r="R10" s="22">
        <v>0</v>
      </c>
      <c r="S10" s="39" t="s">
        <v>54</v>
      </c>
      <c r="T10" s="43" t="s">
        <v>54</v>
      </c>
      <c r="U10" s="41" t="s">
        <v>58</v>
      </c>
      <c r="V10" s="21">
        <v>24</v>
      </c>
      <c r="W10" s="3">
        <f t="shared" ref="W10:W27" si="7">+V10*1000/3600</f>
        <v>6.666666666666667</v>
      </c>
      <c r="X10" s="45" t="s">
        <v>54</v>
      </c>
      <c r="Y10" s="4">
        <f t="shared" ref="Y10:Y27" si="8">+Z10/W10</f>
        <v>5583</v>
      </c>
      <c r="Z10" s="4">
        <f t="shared" si="1"/>
        <v>37220</v>
      </c>
      <c r="AA10" s="35"/>
      <c r="AB10" s="40" t="s">
        <v>54</v>
      </c>
      <c r="AC10" s="23">
        <v>9.5347222222222208E-2</v>
      </c>
      <c r="AD10" s="43" t="s">
        <v>54</v>
      </c>
      <c r="AE10" s="41" t="s">
        <v>54</v>
      </c>
      <c r="AF10" s="21">
        <v>24</v>
      </c>
      <c r="AG10" s="3">
        <f t="shared" ref="AG10:AG31" si="9">+AF10*1000/3600</f>
        <v>6.666666666666667</v>
      </c>
      <c r="AH10" s="45" t="s">
        <v>54</v>
      </c>
      <c r="AI10" s="4">
        <f t="shared" ref="AI10:AI31" si="10">+AJ10/AG10</f>
        <v>3315</v>
      </c>
      <c r="AJ10" s="4">
        <f t="shared" si="2"/>
        <v>22100</v>
      </c>
    </row>
    <row r="11" spans="1:36" x14ac:dyDescent="0.2">
      <c r="A11">
        <f t="shared" ref="A11:A31" si="11">+A10+1</f>
        <v>3</v>
      </c>
      <c r="B11" s="9" t="s">
        <v>30</v>
      </c>
      <c r="C11" s="44">
        <f t="shared" si="0"/>
        <v>25.3</v>
      </c>
      <c r="D11" s="44">
        <f t="shared" si="3"/>
        <v>25.88217114158779</v>
      </c>
      <c r="E11" s="52">
        <f t="shared" ref="E11:E14" si="12">+U11</f>
        <v>5177</v>
      </c>
      <c r="F11" s="52">
        <f t="shared" ref="F11:F12" si="13">+Y11</f>
        <v>5296.126482213439</v>
      </c>
      <c r="G11" s="4">
        <f t="shared" ref="G11:G12" si="14">+E11-F11</f>
        <v>-119.12648221343898</v>
      </c>
      <c r="H11" s="2"/>
      <c r="I11" s="2"/>
      <c r="J11" s="44">
        <f t="shared" si="4"/>
        <v>24.197080291970796</v>
      </c>
      <c r="K11" s="4">
        <f t="shared" si="5"/>
        <v>3288.0000000000009</v>
      </c>
      <c r="L11" s="4">
        <f t="shared" si="6"/>
        <v>3144.6640316205535</v>
      </c>
      <c r="M11" s="4">
        <f t="shared" ref="M11:M31" si="15">+K11-L11</f>
        <v>143.33596837944742</v>
      </c>
      <c r="N11" s="2"/>
      <c r="O11" s="4">
        <v>262</v>
      </c>
      <c r="R11" s="22">
        <v>1.5046296296296294E-3</v>
      </c>
      <c r="S11" s="29">
        <v>6.1423611111111109E-2</v>
      </c>
      <c r="T11" s="1">
        <f>+S11-R11</f>
        <v>5.9918981481481483E-2</v>
      </c>
      <c r="U11" s="4">
        <f t="shared" ref="U11:U27" si="16">+T11*24*3600</f>
        <v>5177</v>
      </c>
      <c r="V11" s="21">
        <v>25.3</v>
      </c>
      <c r="W11" s="3">
        <f t="shared" ref="W11" si="17">+V11*1000/3600</f>
        <v>7.0277777777777777</v>
      </c>
      <c r="X11" s="2">
        <f t="shared" ref="X11" si="18">+Z11/U11*60*60/1000</f>
        <v>25.88217114158779</v>
      </c>
      <c r="Y11" s="4">
        <f t="shared" ref="Y11" si="19">+Z11/W11</f>
        <v>5296.126482213439</v>
      </c>
      <c r="Z11" s="4">
        <f t="shared" si="1"/>
        <v>37220</v>
      </c>
      <c r="AA11" s="35"/>
      <c r="AB11" s="22">
        <f t="shared" ref="AB11:AB31" si="20">+S11</f>
        <v>6.1423611111111109E-2</v>
      </c>
      <c r="AC11" s="23">
        <v>9.9479166666666674E-2</v>
      </c>
      <c r="AD11" s="1">
        <f t="shared" ref="AD11:AD31" si="21">+AC11-AB11</f>
        <v>3.8055555555555565E-2</v>
      </c>
      <c r="AE11" s="4">
        <f t="shared" ref="AE11:AE31" si="22">+AD11*24*3600</f>
        <v>3288.0000000000009</v>
      </c>
      <c r="AF11" s="21">
        <v>25.3</v>
      </c>
      <c r="AG11" s="3">
        <f t="shared" si="9"/>
        <v>7.0277777777777777</v>
      </c>
      <c r="AH11" s="2">
        <f t="shared" ref="AH11:AH31" si="23">+AJ11/AE11*60*60/1000</f>
        <v>24.197080291970796</v>
      </c>
      <c r="AI11" s="4">
        <f t="shared" si="10"/>
        <v>3144.6640316205535</v>
      </c>
      <c r="AJ11" s="4">
        <f t="shared" si="2"/>
        <v>22100</v>
      </c>
    </row>
    <row r="12" spans="1:36" x14ac:dyDescent="0.2">
      <c r="A12">
        <f t="shared" si="11"/>
        <v>4</v>
      </c>
      <c r="B12" s="9" t="s">
        <v>19</v>
      </c>
      <c r="C12" s="44">
        <f t="shared" si="0"/>
        <v>25.2</v>
      </c>
      <c r="D12" s="44">
        <f t="shared" si="3"/>
        <v>25.88217114158779</v>
      </c>
      <c r="E12" s="52">
        <f t="shared" si="12"/>
        <v>5177</v>
      </c>
      <c r="F12" s="52">
        <f t="shared" si="13"/>
        <v>5317.1428571428569</v>
      </c>
      <c r="G12" s="4">
        <f t="shared" si="14"/>
        <v>-140.14285714285688</v>
      </c>
      <c r="H12" s="2"/>
      <c r="I12" s="2"/>
      <c r="J12" s="44">
        <f t="shared" si="4"/>
        <v>24.160340115396295</v>
      </c>
      <c r="K12" s="4">
        <f t="shared" si="5"/>
        <v>3293</v>
      </c>
      <c r="L12" s="4">
        <f t="shared" si="6"/>
        <v>3157.1428571428573</v>
      </c>
      <c r="M12" s="4">
        <f t="shared" si="15"/>
        <v>135.85714285714266</v>
      </c>
      <c r="N12" s="2"/>
      <c r="O12" s="4">
        <v>276</v>
      </c>
      <c r="R12" s="22">
        <v>1.5046296296296294E-3</v>
      </c>
      <c r="S12" s="29">
        <v>6.1423611111111109E-2</v>
      </c>
      <c r="T12" s="1">
        <f t="shared" ref="T12:T31" si="24">+S12-R12</f>
        <v>5.9918981481481483E-2</v>
      </c>
      <c r="U12" s="4">
        <f t="shared" si="16"/>
        <v>5177</v>
      </c>
      <c r="V12" s="21">
        <v>25.2</v>
      </c>
      <c r="W12" s="3">
        <f t="shared" ref="W12:W14" si="25">+V12*1000/3600</f>
        <v>7</v>
      </c>
      <c r="X12" s="2">
        <f t="shared" ref="X12" si="26">+Z12/U12*60*60/1000</f>
        <v>25.88217114158779</v>
      </c>
      <c r="Y12" s="4">
        <f t="shared" ref="Y12" si="27">+Z12/W12</f>
        <v>5317.1428571428569</v>
      </c>
      <c r="Z12" s="4">
        <f t="shared" si="1"/>
        <v>37220</v>
      </c>
      <c r="AA12" s="35"/>
      <c r="AB12" s="22">
        <f t="shared" si="20"/>
        <v>6.1423611111111109E-2</v>
      </c>
      <c r="AC12" s="23">
        <v>9.9537037037037035E-2</v>
      </c>
      <c r="AD12" s="1">
        <f t="shared" si="21"/>
        <v>3.8113425925925926E-2</v>
      </c>
      <c r="AE12" s="4">
        <f t="shared" si="22"/>
        <v>3293</v>
      </c>
      <c r="AF12" s="21">
        <v>25.2</v>
      </c>
      <c r="AG12" s="3">
        <f t="shared" si="9"/>
        <v>7</v>
      </c>
      <c r="AH12" s="2">
        <f t="shared" si="23"/>
        <v>24.160340115396295</v>
      </c>
      <c r="AI12" s="4">
        <f t="shared" si="10"/>
        <v>3157.1428571428573</v>
      </c>
      <c r="AJ12" s="4">
        <f t="shared" si="2"/>
        <v>22100</v>
      </c>
    </row>
    <row r="13" spans="1:36" x14ac:dyDescent="0.2">
      <c r="A13">
        <f t="shared" si="11"/>
        <v>5</v>
      </c>
      <c r="B13" s="9" t="s">
        <v>43</v>
      </c>
      <c r="C13" s="44">
        <f t="shared" si="0"/>
        <v>24</v>
      </c>
      <c r="D13" s="44">
        <f t="shared" si="3"/>
        <v>19.509609784507866</v>
      </c>
      <c r="E13" s="52">
        <f t="shared" si="12"/>
        <v>6867.9999999999991</v>
      </c>
      <c r="F13" s="52">
        <f t="shared" ref="F13:F14" si="28">+Y13</f>
        <v>5583</v>
      </c>
      <c r="G13" s="4">
        <f t="shared" ref="G13:G14" si="29">+E13-F13</f>
        <v>1284.9999999999991</v>
      </c>
      <c r="H13" s="2"/>
      <c r="I13" s="2"/>
      <c r="J13" s="44">
        <f t="shared" si="4"/>
        <v>23.007518796992482</v>
      </c>
      <c r="K13" s="4">
        <f t="shared" si="5"/>
        <v>3458.0000000000005</v>
      </c>
      <c r="L13" s="4">
        <f t="shared" si="6"/>
        <v>3315</v>
      </c>
      <c r="M13" s="4">
        <f t="shared" si="15"/>
        <v>143.00000000000045</v>
      </c>
      <c r="N13" s="2"/>
      <c r="O13" s="4">
        <f>+G13+M13</f>
        <v>1427.9999999999995</v>
      </c>
      <c r="R13" s="22">
        <v>2.7777777777777779E-3</v>
      </c>
      <c r="S13" s="29">
        <v>8.2268518518518519E-2</v>
      </c>
      <c r="T13" s="1">
        <f t="shared" si="24"/>
        <v>7.9490740740740737E-2</v>
      </c>
      <c r="U13" s="4">
        <f t="shared" si="16"/>
        <v>6867.9999999999991</v>
      </c>
      <c r="V13" s="21">
        <v>24</v>
      </c>
      <c r="W13" s="3">
        <f t="shared" si="25"/>
        <v>6.666666666666667</v>
      </c>
      <c r="X13" s="2">
        <f t="shared" ref="X13:X14" si="30">+Z13/U13*60*60/1000</f>
        <v>19.509609784507866</v>
      </c>
      <c r="Y13" s="4">
        <f t="shared" ref="Y13:Y14" si="31">+Z13/W13</f>
        <v>5583</v>
      </c>
      <c r="Z13" s="4">
        <f t="shared" si="1"/>
        <v>37220</v>
      </c>
      <c r="AA13" s="9"/>
      <c r="AB13" s="22">
        <f t="shared" si="20"/>
        <v>8.2268518518518519E-2</v>
      </c>
      <c r="AC13" s="23">
        <v>0.12229166666666667</v>
      </c>
      <c r="AD13" s="1">
        <f t="shared" si="21"/>
        <v>4.0023148148148155E-2</v>
      </c>
      <c r="AE13" s="4">
        <f t="shared" si="22"/>
        <v>3458.0000000000005</v>
      </c>
      <c r="AF13" s="21">
        <v>24</v>
      </c>
      <c r="AG13" s="3">
        <f t="shared" si="9"/>
        <v>6.666666666666667</v>
      </c>
      <c r="AH13" s="2">
        <f t="shared" si="23"/>
        <v>23.007518796992482</v>
      </c>
      <c r="AI13" s="4">
        <f t="shared" si="10"/>
        <v>3315</v>
      </c>
      <c r="AJ13" s="4">
        <f t="shared" si="2"/>
        <v>22100</v>
      </c>
    </row>
    <row r="14" spans="1:36" x14ac:dyDescent="0.2">
      <c r="A14">
        <f t="shared" si="11"/>
        <v>6</v>
      </c>
      <c r="B14" s="9" t="s">
        <v>32</v>
      </c>
      <c r="C14" s="44">
        <f t="shared" si="0"/>
        <v>23.9</v>
      </c>
      <c r="D14" s="44">
        <f t="shared" si="3"/>
        <v>19.509609784507866</v>
      </c>
      <c r="E14" s="52">
        <f t="shared" si="12"/>
        <v>6867.9999999999991</v>
      </c>
      <c r="F14" s="52">
        <f t="shared" si="28"/>
        <v>5606.3598326359834</v>
      </c>
      <c r="G14" s="4">
        <f t="shared" si="29"/>
        <v>1261.6401673640157</v>
      </c>
      <c r="H14" s="2"/>
      <c r="I14" s="2"/>
      <c r="J14" s="44">
        <f t="shared" si="4"/>
        <v>23.007518796992482</v>
      </c>
      <c r="K14" s="4">
        <f t="shared" si="5"/>
        <v>3458.0000000000005</v>
      </c>
      <c r="L14" s="4">
        <f t="shared" si="6"/>
        <v>3328.8702928870289</v>
      </c>
      <c r="M14" s="4">
        <f t="shared" si="15"/>
        <v>129.12970711297157</v>
      </c>
      <c r="N14" s="2"/>
      <c r="O14" s="4">
        <f>+G14+M14</f>
        <v>1390.7698744769873</v>
      </c>
      <c r="R14" s="22">
        <v>2.7777777777777779E-3</v>
      </c>
      <c r="S14" s="29">
        <v>8.2268518518518519E-2</v>
      </c>
      <c r="T14" s="1">
        <f t="shared" si="24"/>
        <v>7.9490740740740737E-2</v>
      </c>
      <c r="U14" s="4">
        <f t="shared" si="16"/>
        <v>6867.9999999999991</v>
      </c>
      <c r="V14" s="21">
        <v>23.9</v>
      </c>
      <c r="W14" s="3">
        <f t="shared" si="25"/>
        <v>6.6388888888888893</v>
      </c>
      <c r="X14" s="2">
        <f t="shared" si="30"/>
        <v>19.509609784507866</v>
      </c>
      <c r="Y14" s="4">
        <f t="shared" si="31"/>
        <v>5606.3598326359834</v>
      </c>
      <c r="Z14" s="4">
        <f t="shared" si="1"/>
        <v>37220</v>
      </c>
      <c r="AA14" s="9"/>
      <c r="AB14" s="22">
        <f t="shared" si="20"/>
        <v>8.2268518518518519E-2</v>
      </c>
      <c r="AC14" s="23">
        <v>0.12229166666666667</v>
      </c>
      <c r="AD14" s="1">
        <f t="shared" si="21"/>
        <v>4.0023148148148155E-2</v>
      </c>
      <c r="AE14" s="4">
        <f t="shared" si="22"/>
        <v>3458.0000000000005</v>
      </c>
      <c r="AF14" s="21">
        <v>23.9</v>
      </c>
      <c r="AG14" s="3">
        <f t="shared" si="9"/>
        <v>6.6388888888888893</v>
      </c>
      <c r="AH14" s="2">
        <f t="shared" si="23"/>
        <v>23.007518796992482</v>
      </c>
      <c r="AI14" s="4">
        <f t="shared" si="10"/>
        <v>3328.8702928870289</v>
      </c>
      <c r="AJ14" s="4">
        <f t="shared" si="2"/>
        <v>22100</v>
      </c>
    </row>
    <row r="15" spans="1:36" x14ac:dyDescent="0.2">
      <c r="A15">
        <f t="shared" si="11"/>
        <v>7</v>
      </c>
      <c r="B15" s="9" t="s">
        <v>22</v>
      </c>
      <c r="C15" s="44">
        <f t="shared" si="0"/>
        <v>25.5</v>
      </c>
      <c r="D15" s="44">
        <f t="shared" si="3"/>
        <v>26.686317466640109</v>
      </c>
      <c r="E15" s="52">
        <f t="shared" ref="E15:E17" si="32">+U15</f>
        <v>5021</v>
      </c>
      <c r="F15" s="52">
        <f t="shared" ref="F15:F17" si="33">+Y15</f>
        <v>5254.588235294118</v>
      </c>
      <c r="G15" s="4">
        <f t="shared" ref="G15" si="34">+E15-F15</f>
        <v>-233.58823529411802</v>
      </c>
      <c r="H15" s="2"/>
      <c r="I15" s="2"/>
      <c r="J15" s="44">
        <f t="shared" si="4"/>
        <v>24.412396440625969</v>
      </c>
      <c r="K15" s="4">
        <f t="shared" si="5"/>
        <v>3258.9999999999991</v>
      </c>
      <c r="L15" s="4">
        <f t="shared" si="6"/>
        <v>3120</v>
      </c>
      <c r="M15" s="4">
        <f t="shared" si="15"/>
        <v>138.99999999999909</v>
      </c>
      <c r="N15" s="2"/>
      <c r="O15" s="4">
        <v>373</v>
      </c>
      <c r="R15" s="24">
        <v>4.1666666666666666E-3</v>
      </c>
      <c r="S15" s="30">
        <v>6.2280092592592595E-2</v>
      </c>
      <c r="T15" s="1">
        <f t="shared" si="24"/>
        <v>5.8113425925925929E-2</v>
      </c>
      <c r="U15" s="4">
        <f t="shared" si="16"/>
        <v>5021</v>
      </c>
      <c r="V15" s="21">
        <v>25.5</v>
      </c>
      <c r="W15" s="3">
        <f t="shared" si="7"/>
        <v>7.083333333333333</v>
      </c>
      <c r="X15" s="2">
        <f t="shared" ref="X15:X27" si="35">+Z15/U15*60*60/1000</f>
        <v>26.686317466640109</v>
      </c>
      <c r="Y15" s="4">
        <f t="shared" si="8"/>
        <v>5254.588235294118</v>
      </c>
      <c r="Z15" s="4">
        <f t="shared" si="1"/>
        <v>37220</v>
      </c>
      <c r="AB15" s="22">
        <f t="shared" si="20"/>
        <v>6.2280092592592595E-2</v>
      </c>
      <c r="AC15" s="23">
        <v>9.9999999999999992E-2</v>
      </c>
      <c r="AD15" s="1">
        <f t="shared" si="21"/>
        <v>3.7719907407407396E-2</v>
      </c>
      <c r="AE15" s="4">
        <f t="shared" si="22"/>
        <v>3258.9999999999991</v>
      </c>
      <c r="AF15" s="21">
        <v>25.5</v>
      </c>
      <c r="AG15" s="3">
        <f t="shared" si="9"/>
        <v>7.083333333333333</v>
      </c>
      <c r="AH15" s="2">
        <f t="shared" si="23"/>
        <v>24.412396440625969</v>
      </c>
      <c r="AI15" s="4">
        <f t="shared" si="10"/>
        <v>3120</v>
      </c>
      <c r="AJ15" s="4">
        <f t="shared" si="2"/>
        <v>22100</v>
      </c>
    </row>
    <row r="16" spans="1:36" x14ac:dyDescent="0.2">
      <c r="A16">
        <f t="shared" si="11"/>
        <v>8</v>
      </c>
      <c r="B16" s="9" t="s">
        <v>20</v>
      </c>
      <c r="C16" s="44">
        <f t="shared" si="0"/>
        <v>26.8</v>
      </c>
      <c r="D16" s="44" t="str">
        <f t="shared" si="3"/>
        <v>x</v>
      </c>
      <c r="E16" s="52" t="str">
        <f t="shared" si="32"/>
        <v xml:space="preserve">x </v>
      </c>
      <c r="F16" s="52">
        <f t="shared" si="33"/>
        <v>4999.7014925373132</v>
      </c>
      <c r="G16" s="4">
        <v>2000</v>
      </c>
      <c r="H16" s="2"/>
      <c r="I16" s="2"/>
      <c r="J16" s="44" t="str">
        <f t="shared" si="4"/>
        <v>x</v>
      </c>
      <c r="K16" s="52" t="str">
        <f t="shared" si="5"/>
        <v>x</v>
      </c>
      <c r="L16" s="4">
        <f t="shared" si="6"/>
        <v>2968.6567164179105</v>
      </c>
      <c r="M16" s="41" t="s">
        <v>54</v>
      </c>
      <c r="N16" s="2"/>
      <c r="O16" s="4">
        <v>2000</v>
      </c>
      <c r="R16" s="22">
        <v>5.5555555555555558E-3</v>
      </c>
      <c r="S16" s="39" t="s">
        <v>54</v>
      </c>
      <c r="T16" s="43" t="s">
        <v>54</v>
      </c>
      <c r="U16" s="41" t="s">
        <v>58</v>
      </c>
      <c r="V16" s="21">
        <v>26.8</v>
      </c>
      <c r="W16" s="3">
        <f t="shared" si="7"/>
        <v>7.4444444444444446</v>
      </c>
      <c r="X16" s="45" t="s">
        <v>54</v>
      </c>
      <c r="Y16" s="4">
        <f t="shared" si="8"/>
        <v>4999.7014925373132</v>
      </c>
      <c r="Z16" s="4">
        <f t="shared" si="1"/>
        <v>37220</v>
      </c>
      <c r="AB16" s="40" t="s">
        <v>54</v>
      </c>
      <c r="AC16" s="23">
        <v>9.5949074074074089E-2</v>
      </c>
      <c r="AD16" s="43" t="s">
        <v>54</v>
      </c>
      <c r="AE16" s="41" t="s">
        <v>54</v>
      </c>
      <c r="AF16" s="21">
        <v>26.8</v>
      </c>
      <c r="AG16" s="3">
        <f t="shared" si="9"/>
        <v>7.4444444444444446</v>
      </c>
      <c r="AH16" s="45" t="s">
        <v>54</v>
      </c>
      <c r="AI16" s="4">
        <f t="shared" si="10"/>
        <v>2968.6567164179105</v>
      </c>
      <c r="AJ16" s="4">
        <f t="shared" si="2"/>
        <v>22100</v>
      </c>
    </row>
    <row r="17" spans="1:36" x14ac:dyDescent="0.2">
      <c r="A17">
        <f t="shared" si="11"/>
        <v>9</v>
      </c>
      <c r="B17" s="9" t="s">
        <v>21</v>
      </c>
      <c r="C17" s="44">
        <f t="shared" si="0"/>
        <v>26.7</v>
      </c>
      <c r="D17" s="44" t="str">
        <f t="shared" si="3"/>
        <v>x</v>
      </c>
      <c r="E17" s="52" t="str">
        <f t="shared" si="32"/>
        <v xml:space="preserve">x </v>
      </c>
      <c r="F17" s="52">
        <f t="shared" si="33"/>
        <v>5018.4269662921342</v>
      </c>
      <c r="G17" s="4">
        <v>2000</v>
      </c>
      <c r="H17" s="2"/>
      <c r="I17" s="2"/>
      <c r="J17" s="44" t="str">
        <f t="shared" si="4"/>
        <v>x</v>
      </c>
      <c r="K17" s="52" t="str">
        <f t="shared" si="5"/>
        <v>x</v>
      </c>
      <c r="L17" s="4">
        <f t="shared" si="6"/>
        <v>2979.7752808988762</v>
      </c>
      <c r="M17" s="41" t="s">
        <v>54</v>
      </c>
      <c r="N17" s="2"/>
      <c r="O17" s="4">
        <v>2000</v>
      </c>
      <c r="R17" s="22">
        <v>5.5555555555555558E-3</v>
      </c>
      <c r="S17" s="39" t="s">
        <v>54</v>
      </c>
      <c r="T17" s="43" t="s">
        <v>54</v>
      </c>
      <c r="U17" s="41" t="s">
        <v>58</v>
      </c>
      <c r="V17" s="21">
        <v>26.7</v>
      </c>
      <c r="W17" s="3">
        <f t="shared" si="7"/>
        <v>7.416666666666667</v>
      </c>
      <c r="X17" s="45" t="s">
        <v>54</v>
      </c>
      <c r="Y17" s="4">
        <f t="shared" si="8"/>
        <v>5018.4269662921342</v>
      </c>
      <c r="Z17" s="4">
        <f t="shared" si="1"/>
        <v>37220</v>
      </c>
      <c r="AA17" s="9"/>
      <c r="AB17" s="40" t="s">
        <v>54</v>
      </c>
      <c r="AC17" s="23">
        <v>9.5949074074074089E-2</v>
      </c>
      <c r="AD17" s="43" t="s">
        <v>54</v>
      </c>
      <c r="AE17" s="41" t="s">
        <v>54</v>
      </c>
      <c r="AF17" s="21">
        <v>26.7</v>
      </c>
      <c r="AG17" s="3">
        <f t="shared" si="9"/>
        <v>7.416666666666667</v>
      </c>
      <c r="AH17" s="45" t="s">
        <v>54</v>
      </c>
      <c r="AI17" s="4">
        <f t="shared" si="10"/>
        <v>2979.7752808988762</v>
      </c>
      <c r="AJ17" s="4">
        <f t="shared" si="2"/>
        <v>22100</v>
      </c>
    </row>
    <row r="18" spans="1:36" x14ac:dyDescent="0.2">
      <c r="A18">
        <f t="shared" si="11"/>
        <v>10</v>
      </c>
      <c r="B18" s="9" t="s">
        <v>31</v>
      </c>
      <c r="C18" s="44">
        <f t="shared" si="0"/>
        <v>24</v>
      </c>
      <c r="D18" s="44">
        <f t="shared" si="3"/>
        <v>22.772263766145482</v>
      </c>
      <c r="E18" s="52">
        <f t="shared" ref="E18:E27" si="36">+U18</f>
        <v>5883.9999999999991</v>
      </c>
      <c r="F18" s="52">
        <f t="shared" ref="F18:F27" si="37">+Y18</f>
        <v>5583</v>
      </c>
      <c r="G18" s="4">
        <f t="shared" ref="G18:G27" si="38">+E18-F18</f>
        <v>300.99999999999909</v>
      </c>
      <c r="H18" s="2"/>
      <c r="I18" s="2"/>
      <c r="J18" s="44">
        <f t="shared" si="4"/>
        <v>25.089877010406809</v>
      </c>
      <c r="K18" s="4">
        <f t="shared" si="5"/>
        <v>3171.0000000000005</v>
      </c>
      <c r="L18" s="4">
        <f t="shared" si="6"/>
        <v>3315</v>
      </c>
      <c r="M18" s="4">
        <f t="shared" si="15"/>
        <v>-143.99999999999955</v>
      </c>
      <c r="N18" s="2"/>
      <c r="O18" s="4">
        <v>445</v>
      </c>
      <c r="R18" s="22">
        <v>7.5231481481481477E-3</v>
      </c>
      <c r="S18" s="29">
        <v>7.5624999999999998E-2</v>
      </c>
      <c r="T18" s="1">
        <f t="shared" si="24"/>
        <v>6.8101851851851844E-2</v>
      </c>
      <c r="U18" s="4">
        <f t="shared" si="16"/>
        <v>5883.9999999999991</v>
      </c>
      <c r="V18" s="21">
        <v>24</v>
      </c>
      <c r="W18" s="3">
        <f t="shared" si="7"/>
        <v>6.666666666666667</v>
      </c>
      <c r="X18" s="2">
        <f t="shared" si="35"/>
        <v>22.772263766145482</v>
      </c>
      <c r="Y18" s="4">
        <f t="shared" si="8"/>
        <v>5583</v>
      </c>
      <c r="Z18" s="4">
        <f t="shared" si="1"/>
        <v>37220</v>
      </c>
      <c r="AA18" s="9"/>
      <c r="AB18" s="22">
        <f t="shared" si="20"/>
        <v>7.5624999999999998E-2</v>
      </c>
      <c r="AC18" s="23">
        <v>0.11232638888888889</v>
      </c>
      <c r="AD18" s="1">
        <f t="shared" si="21"/>
        <v>3.6701388888888895E-2</v>
      </c>
      <c r="AE18" s="4">
        <f t="shared" si="22"/>
        <v>3171.0000000000005</v>
      </c>
      <c r="AF18" s="21">
        <v>24</v>
      </c>
      <c r="AG18" s="3">
        <f t="shared" si="9"/>
        <v>6.666666666666667</v>
      </c>
      <c r="AH18" s="2">
        <f t="shared" si="23"/>
        <v>25.089877010406809</v>
      </c>
      <c r="AI18" s="4">
        <f t="shared" si="10"/>
        <v>3315</v>
      </c>
      <c r="AJ18" s="4">
        <f t="shared" si="2"/>
        <v>22100</v>
      </c>
    </row>
    <row r="19" spans="1:36" x14ac:dyDescent="0.2">
      <c r="A19">
        <f t="shared" si="11"/>
        <v>11</v>
      </c>
      <c r="B19" s="9" t="s">
        <v>46</v>
      </c>
      <c r="C19" s="44">
        <f t="shared" si="0"/>
        <v>21</v>
      </c>
      <c r="D19" s="44">
        <f t="shared" si="3"/>
        <v>22.652916314454774</v>
      </c>
      <c r="E19" s="52">
        <f t="shared" si="36"/>
        <v>5915</v>
      </c>
      <c r="F19" s="52">
        <f t="shared" ref="F19:F25" si="39">+Y19</f>
        <v>6380.5714285714284</v>
      </c>
      <c r="G19" s="4">
        <f t="shared" ref="G19:G25" si="40">+E19-F19</f>
        <v>-465.57142857142844</v>
      </c>
      <c r="H19" s="2"/>
      <c r="I19" s="2"/>
      <c r="J19" s="44">
        <f t="shared" si="4"/>
        <v>17.798657718120804</v>
      </c>
      <c r="K19" s="4">
        <f t="shared" si="5"/>
        <v>4470</v>
      </c>
      <c r="L19" s="4">
        <f t="shared" si="6"/>
        <v>3788.5714285714289</v>
      </c>
      <c r="M19" s="4">
        <f t="shared" si="15"/>
        <v>681.4285714285711</v>
      </c>
      <c r="N19" s="2"/>
      <c r="O19" s="4">
        <v>1147</v>
      </c>
      <c r="R19" s="22">
        <v>8.4490740740740741E-3</v>
      </c>
      <c r="S19" s="29">
        <v>7.6909722222222213E-2</v>
      </c>
      <c r="T19" s="1">
        <f t="shared" si="24"/>
        <v>6.8460648148148145E-2</v>
      </c>
      <c r="U19" s="4">
        <f t="shared" si="16"/>
        <v>5915</v>
      </c>
      <c r="V19" s="21">
        <v>21</v>
      </c>
      <c r="W19" s="3">
        <f t="shared" si="7"/>
        <v>5.833333333333333</v>
      </c>
      <c r="X19" s="2">
        <f t="shared" ref="X19:X25" si="41">+Z19/U19*60*60/1000</f>
        <v>22.652916314454774</v>
      </c>
      <c r="Y19" s="4">
        <f t="shared" ref="Y19:Y25" si="42">+Z19/W19</f>
        <v>6380.5714285714284</v>
      </c>
      <c r="Z19" s="4">
        <f t="shared" si="1"/>
        <v>37220</v>
      </c>
      <c r="AB19" s="22">
        <f t="shared" si="20"/>
        <v>7.6909722222222213E-2</v>
      </c>
      <c r="AC19" s="23">
        <v>0.12864583333333332</v>
      </c>
      <c r="AD19" s="1">
        <f t="shared" si="21"/>
        <v>5.1736111111111108E-2</v>
      </c>
      <c r="AE19" s="4">
        <f t="shared" si="22"/>
        <v>4470</v>
      </c>
      <c r="AF19" s="21">
        <v>21</v>
      </c>
      <c r="AG19" s="3">
        <f t="shared" si="9"/>
        <v>5.833333333333333</v>
      </c>
      <c r="AH19" s="2">
        <f t="shared" si="23"/>
        <v>17.798657718120804</v>
      </c>
      <c r="AI19" s="4">
        <f t="shared" si="10"/>
        <v>3788.5714285714289</v>
      </c>
      <c r="AJ19" s="4">
        <f t="shared" si="2"/>
        <v>22100</v>
      </c>
    </row>
    <row r="20" spans="1:36" x14ac:dyDescent="0.2">
      <c r="A20">
        <f t="shared" si="11"/>
        <v>12</v>
      </c>
      <c r="B20" s="9" t="s">
        <v>33</v>
      </c>
      <c r="C20" s="44">
        <f t="shared" si="0"/>
        <v>24.9</v>
      </c>
      <c r="D20" s="44">
        <f t="shared" si="3"/>
        <v>25.917214700193419</v>
      </c>
      <c r="E20" s="52">
        <f t="shared" si="36"/>
        <v>5170</v>
      </c>
      <c r="F20" s="52">
        <f t="shared" si="39"/>
        <v>5381.2048192771081</v>
      </c>
      <c r="G20" s="4">
        <f t="shared" si="40"/>
        <v>-211.20481927710807</v>
      </c>
      <c r="H20" s="2"/>
      <c r="I20" s="2"/>
      <c r="J20" s="44">
        <f t="shared" si="4"/>
        <v>24.123711340206185</v>
      </c>
      <c r="K20" s="4">
        <f t="shared" si="5"/>
        <v>3298.0000000000005</v>
      </c>
      <c r="L20" s="4">
        <f t="shared" si="6"/>
        <v>3195.1807228915663</v>
      </c>
      <c r="M20" s="4">
        <f t="shared" si="15"/>
        <v>102.81927710843411</v>
      </c>
      <c r="N20" s="2"/>
      <c r="O20" s="4">
        <v>314</v>
      </c>
      <c r="R20" s="22">
        <v>9.7222222222222224E-3</v>
      </c>
      <c r="S20" s="29">
        <v>6.9560185185185183E-2</v>
      </c>
      <c r="T20" s="1">
        <f t="shared" si="24"/>
        <v>5.9837962962962961E-2</v>
      </c>
      <c r="U20" s="4">
        <f t="shared" si="16"/>
        <v>5170</v>
      </c>
      <c r="V20" s="21">
        <v>24.9</v>
      </c>
      <c r="W20" s="3">
        <f t="shared" si="7"/>
        <v>6.916666666666667</v>
      </c>
      <c r="X20" s="2">
        <f t="shared" si="41"/>
        <v>25.917214700193419</v>
      </c>
      <c r="Y20" s="4">
        <f t="shared" si="42"/>
        <v>5381.2048192771081</v>
      </c>
      <c r="Z20" s="4">
        <f t="shared" si="1"/>
        <v>37220</v>
      </c>
      <c r="AB20" s="22">
        <f t="shared" si="20"/>
        <v>6.9560185185185183E-2</v>
      </c>
      <c r="AC20" s="23">
        <v>0.10773148148148148</v>
      </c>
      <c r="AD20" s="1">
        <f t="shared" si="21"/>
        <v>3.81712962962963E-2</v>
      </c>
      <c r="AE20" s="4">
        <f t="shared" si="22"/>
        <v>3298.0000000000005</v>
      </c>
      <c r="AF20" s="21">
        <v>24.9</v>
      </c>
      <c r="AG20" s="3">
        <f t="shared" si="9"/>
        <v>6.916666666666667</v>
      </c>
      <c r="AH20" s="2">
        <f t="shared" si="23"/>
        <v>24.123711340206185</v>
      </c>
      <c r="AI20" s="4">
        <f t="shared" si="10"/>
        <v>3195.1807228915663</v>
      </c>
      <c r="AJ20" s="4">
        <f t="shared" si="2"/>
        <v>22100</v>
      </c>
    </row>
    <row r="21" spans="1:36" x14ac:dyDescent="0.2">
      <c r="A21">
        <f t="shared" si="11"/>
        <v>13</v>
      </c>
      <c r="B21" s="9" t="s">
        <v>41</v>
      </c>
      <c r="C21" s="44">
        <f t="shared" si="0"/>
        <v>24.5</v>
      </c>
      <c r="D21" s="44">
        <f t="shared" si="3"/>
        <v>25.917214700193419</v>
      </c>
      <c r="E21" s="52">
        <f t="shared" si="36"/>
        <v>5170</v>
      </c>
      <c r="F21" s="52">
        <f t="shared" si="39"/>
        <v>5469.0612244897957</v>
      </c>
      <c r="G21" s="4">
        <f t="shared" si="40"/>
        <v>-299.06122448979568</v>
      </c>
      <c r="H21" s="2"/>
      <c r="I21" s="2"/>
      <c r="J21" s="44">
        <f t="shared" si="4"/>
        <v>24.123711340206185</v>
      </c>
      <c r="K21" s="4">
        <f t="shared" si="5"/>
        <v>3298.0000000000005</v>
      </c>
      <c r="L21" s="4">
        <f t="shared" si="6"/>
        <v>3247.3469387755104</v>
      </c>
      <c r="M21" s="4">
        <f t="shared" si="15"/>
        <v>50.653061224490102</v>
      </c>
      <c r="N21" s="2"/>
      <c r="O21" s="4">
        <v>350</v>
      </c>
      <c r="R21" s="22">
        <v>9.7222222222222224E-3</v>
      </c>
      <c r="S21" s="30">
        <v>6.9560185185185183E-2</v>
      </c>
      <c r="T21" s="1">
        <f t="shared" si="24"/>
        <v>5.9837962962962961E-2</v>
      </c>
      <c r="U21" s="4">
        <f t="shared" si="16"/>
        <v>5170</v>
      </c>
      <c r="V21" s="21">
        <v>24.5</v>
      </c>
      <c r="W21" s="3">
        <f t="shared" si="7"/>
        <v>6.8055555555555554</v>
      </c>
      <c r="X21" s="2">
        <f t="shared" si="41"/>
        <v>25.917214700193419</v>
      </c>
      <c r="Y21" s="4">
        <f t="shared" si="42"/>
        <v>5469.0612244897957</v>
      </c>
      <c r="Z21" s="4">
        <f t="shared" si="1"/>
        <v>37220</v>
      </c>
      <c r="AA21" s="9"/>
      <c r="AB21" s="22">
        <f t="shared" si="20"/>
        <v>6.9560185185185183E-2</v>
      </c>
      <c r="AC21" s="23">
        <v>0.10773148148148148</v>
      </c>
      <c r="AD21" s="1">
        <f t="shared" si="21"/>
        <v>3.81712962962963E-2</v>
      </c>
      <c r="AE21" s="4">
        <f t="shared" si="22"/>
        <v>3298.0000000000005</v>
      </c>
      <c r="AF21" s="21">
        <v>24.5</v>
      </c>
      <c r="AG21" s="3">
        <f t="shared" si="9"/>
        <v>6.8055555555555554</v>
      </c>
      <c r="AH21" s="2">
        <f t="shared" si="23"/>
        <v>24.123711340206185</v>
      </c>
      <c r="AI21" s="4">
        <f t="shared" si="10"/>
        <v>3247.3469387755104</v>
      </c>
      <c r="AJ21" s="4">
        <f t="shared" si="2"/>
        <v>22100</v>
      </c>
    </row>
    <row r="22" spans="1:36" x14ac:dyDescent="0.2">
      <c r="A22">
        <f t="shared" si="11"/>
        <v>14</v>
      </c>
      <c r="B22" s="9" t="s">
        <v>47</v>
      </c>
      <c r="C22" s="44">
        <f t="shared" si="0"/>
        <v>25</v>
      </c>
      <c r="D22" s="44">
        <f t="shared" si="3"/>
        <v>24.03875134553283</v>
      </c>
      <c r="E22" s="52">
        <f t="shared" si="36"/>
        <v>5574</v>
      </c>
      <c r="F22" s="52">
        <f t="shared" si="39"/>
        <v>5359.68</v>
      </c>
      <c r="G22" s="4">
        <f t="shared" si="40"/>
        <v>214.31999999999971</v>
      </c>
      <c r="H22" s="2"/>
      <c r="I22" s="2"/>
      <c r="J22" s="44">
        <f t="shared" si="4"/>
        <v>24.854732895970002</v>
      </c>
      <c r="K22" s="4">
        <f t="shared" si="5"/>
        <v>3201.0000000000005</v>
      </c>
      <c r="L22" s="4">
        <f t="shared" si="6"/>
        <v>3182.4</v>
      </c>
      <c r="M22" s="4">
        <f t="shared" si="15"/>
        <v>18.600000000000364</v>
      </c>
      <c r="N22" s="2"/>
      <c r="O22" s="4">
        <v>233</v>
      </c>
      <c r="R22" s="22">
        <v>1.1111111111111112E-2</v>
      </c>
      <c r="S22" s="29">
        <v>7.5624999999999998E-2</v>
      </c>
      <c r="T22" s="1">
        <f t="shared" si="24"/>
        <v>6.4513888888888885E-2</v>
      </c>
      <c r="U22" s="4">
        <f t="shared" si="16"/>
        <v>5574</v>
      </c>
      <c r="V22" s="21">
        <v>25</v>
      </c>
      <c r="W22" s="3">
        <f t="shared" si="7"/>
        <v>6.9444444444444446</v>
      </c>
      <c r="X22" s="2">
        <f t="shared" si="41"/>
        <v>24.03875134553283</v>
      </c>
      <c r="Y22" s="4">
        <f t="shared" si="42"/>
        <v>5359.68</v>
      </c>
      <c r="Z22" s="4">
        <f t="shared" si="1"/>
        <v>37220</v>
      </c>
      <c r="AA22" s="9"/>
      <c r="AB22" s="22">
        <f t="shared" si="20"/>
        <v>7.5624999999999998E-2</v>
      </c>
      <c r="AC22" s="23">
        <v>0.11267361111111111</v>
      </c>
      <c r="AD22" s="1">
        <f t="shared" si="21"/>
        <v>3.7048611111111115E-2</v>
      </c>
      <c r="AE22" s="4">
        <f t="shared" si="22"/>
        <v>3201.0000000000005</v>
      </c>
      <c r="AF22" s="21">
        <v>25</v>
      </c>
      <c r="AG22" s="3">
        <f t="shared" si="9"/>
        <v>6.9444444444444446</v>
      </c>
      <c r="AH22" s="2">
        <f t="shared" si="23"/>
        <v>24.854732895970002</v>
      </c>
      <c r="AI22" s="4">
        <f t="shared" si="10"/>
        <v>3182.4</v>
      </c>
      <c r="AJ22" s="4">
        <f t="shared" si="2"/>
        <v>22100</v>
      </c>
    </row>
    <row r="23" spans="1:36" x14ac:dyDescent="0.2">
      <c r="A23">
        <f t="shared" si="11"/>
        <v>15</v>
      </c>
      <c r="B23" s="9" t="s">
        <v>28</v>
      </c>
      <c r="C23" s="44">
        <f t="shared" si="0"/>
        <v>24.9</v>
      </c>
      <c r="D23" s="44">
        <f t="shared" si="3"/>
        <v>24.567656765676567</v>
      </c>
      <c r="E23" s="52">
        <f t="shared" si="36"/>
        <v>5454</v>
      </c>
      <c r="F23" s="52">
        <f t="shared" si="39"/>
        <v>5381.2048192771081</v>
      </c>
      <c r="G23" s="4">
        <f t="shared" si="40"/>
        <v>72.795180722891928</v>
      </c>
      <c r="H23" s="2"/>
      <c r="I23" s="2"/>
      <c r="J23" s="44">
        <f t="shared" si="4"/>
        <v>25.089877010406809</v>
      </c>
      <c r="K23" s="4">
        <f t="shared" si="5"/>
        <v>3171.0000000000005</v>
      </c>
      <c r="L23" s="4">
        <f t="shared" si="6"/>
        <v>3195.1807228915663</v>
      </c>
      <c r="M23" s="4">
        <f t="shared" si="15"/>
        <v>-24.180722891565892</v>
      </c>
      <c r="N23" s="2"/>
      <c r="O23" s="4">
        <v>97</v>
      </c>
      <c r="P23" s="9"/>
      <c r="R23" s="22">
        <v>1.2499999999999999E-2</v>
      </c>
      <c r="S23" s="29">
        <v>7.5624999999999998E-2</v>
      </c>
      <c r="T23" s="1">
        <f t="shared" si="24"/>
        <v>6.3125000000000001E-2</v>
      </c>
      <c r="U23" s="4">
        <f t="shared" si="16"/>
        <v>5454</v>
      </c>
      <c r="V23" s="21">
        <v>24.9</v>
      </c>
      <c r="W23" s="3">
        <f t="shared" si="7"/>
        <v>6.916666666666667</v>
      </c>
      <c r="X23" s="2">
        <f t="shared" si="41"/>
        <v>24.567656765676567</v>
      </c>
      <c r="Y23" s="4">
        <f t="shared" si="42"/>
        <v>5381.2048192771081</v>
      </c>
      <c r="Z23" s="4">
        <f t="shared" si="1"/>
        <v>37220</v>
      </c>
      <c r="AA23" s="9"/>
      <c r="AB23" s="22">
        <f t="shared" si="20"/>
        <v>7.5624999999999998E-2</v>
      </c>
      <c r="AC23" s="23">
        <v>0.11232638888888889</v>
      </c>
      <c r="AD23" s="1">
        <f t="shared" si="21"/>
        <v>3.6701388888888895E-2</v>
      </c>
      <c r="AE23" s="4">
        <f t="shared" si="22"/>
        <v>3171.0000000000005</v>
      </c>
      <c r="AF23" s="21">
        <v>24.9</v>
      </c>
      <c r="AG23" s="3">
        <f t="shared" si="9"/>
        <v>6.916666666666667</v>
      </c>
      <c r="AH23" s="2">
        <f t="shared" si="23"/>
        <v>25.089877010406809</v>
      </c>
      <c r="AI23" s="4">
        <f t="shared" si="10"/>
        <v>3195.1807228915663</v>
      </c>
      <c r="AJ23" s="4">
        <f t="shared" si="2"/>
        <v>22100</v>
      </c>
    </row>
    <row r="24" spans="1:36" x14ac:dyDescent="0.2">
      <c r="A24">
        <f t="shared" si="11"/>
        <v>16</v>
      </c>
      <c r="B24" s="9" t="s">
        <v>23</v>
      </c>
      <c r="C24" s="44">
        <f t="shared" si="0"/>
        <v>26</v>
      </c>
      <c r="D24" s="44" t="str">
        <f t="shared" si="3"/>
        <v>x</v>
      </c>
      <c r="E24" s="52" t="str">
        <f t="shared" si="36"/>
        <v xml:space="preserve">x </v>
      </c>
      <c r="F24" s="52">
        <f t="shared" si="39"/>
        <v>5153.5384615384619</v>
      </c>
      <c r="G24" s="4">
        <v>2000</v>
      </c>
      <c r="H24" s="2"/>
      <c r="I24" s="2"/>
      <c r="J24" s="44" t="str">
        <f t="shared" si="4"/>
        <v>x</v>
      </c>
      <c r="K24" s="52" t="str">
        <f t="shared" si="5"/>
        <v>x</v>
      </c>
      <c r="L24" s="4">
        <f t="shared" si="6"/>
        <v>3060</v>
      </c>
      <c r="M24" s="41" t="s">
        <v>54</v>
      </c>
      <c r="N24" s="2"/>
      <c r="O24" s="4">
        <v>2000</v>
      </c>
      <c r="R24" s="22">
        <v>1.3888888888888888E-2</v>
      </c>
      <c r="S24" s="39" t="s">
        <v>54</v>
      </c>
      <c r="T24" s="43" t="s">
        <v>54</v>
      </c>
      <c r="U24" s="41" t="s">
        <v>58</v>
      </c>
      <c r="V24" s="21">
        <v>26</v>
      </c>
      <c r="W24" s="3">
        <f t="shared" si="7"/>
        <v>7.2222222222222223</v>
      </c>
      <c r="X24" s="45" t="s">
        <v>54</v>
      </c>
      <c r="Y24" s="4">
        <f t="shared" si="42"/>
        <v>5153.5384615384619</v>
      </c>
      <c r="Z24" s="4">
        <f t="shared" si="1"/>
        <v>37220</v>
      </c>
      <c r="AA24" s="9"/>
      <c r="AB24" s="40" t="s">
        <v>54</v>
      </c>
      <c r="AC24" s="23">
        <v>0.10462962962962963</v>
      </c>
      <c r="AD24" s="43" t="s">
        <v>54</v>
      </c>
      <c r="AE24" s="41" t="s">
        <v>54</v>
      </c>
      <c r="AF24" s="21">
        <v>26</v>
      </c>
      <c r="AG24" s="3">
        <f t="shared" si="9"/>
        <v>7.2222222222222223</v>
      </c>
      <c r="AH24" s="45" t="s">
        <v>54</v>
      </c>
      <c r="AI24" s="4">
        <f t="shared" si="10"/>
        <v>3060</v>
      </c>
      <c r="AJ24" s="4">
        <f t="shared" si="2"/>
        <v>22100</v>
      </c>
    </row>
    <row r="25" spans="1:36" x14ac:dyDescent="0.2">
      <c r="A25">
        <f t="shared" si="11"/>
        <v>17</v>
      </c>
      <c r="B25" s="9" t="s">
        <v>27</v>
      </c>
      <c r="C25" s="44">
        <f t="shared" si="0"/>
        <v>25.7</v>
      </c>
      <c r="D25" s="44">
        <f t="shared" si="3"/>
        <v>25.698504027617954</v>
      </c>
      <c r="E25" s="52">
        <f t="shared" si="36"/>
        <v>5214</v>
      </c>
      <c r="F25" s="52">
        <f t="shared" si="39"/>
        <v>5213.6964980544744</v>
      </c>
      <c r="G25" s="4">
        <f t="shared" si="40"/>
        <v>0.30350194552556786</v>
      </c>
      <c r="H25" s="2"/>
      <c r="I25" s="2"/>
      <c r="J25" s="44">
        <f t="shared" si="4"/>
        <v>24.878048780487802</v>
      </c>
      <c r="K25" s="4">
        <f t="shared" si="5"/>
        <v>3198</v>
      </c>
      <c r="L25" s="4">
        <f t="shared" si="6"/>
        <v>3095.7198443579764</v>
      </c>
      <c r="M25" s="4">
        <f t="shared" si="15"/>
        <v>102.2801556420236</v>
      </c>
      <c r="N25" s="2"/>
      <c r="O25" s="4">
        <v>102</v>
      </c>
      <c r="P25" s="9"/>
      <c r="R25" s="22">
        <v>1.5277777777777777E-2</v>
      </c>
      <c r="S25" s="29">
        <v>7.5624999999999998E-2</v>
      </c>
      <c r="T25" s="1">
        <f t="shared" si="24"/>
        <v>6.0347222222222219E-2</v>
      </c>
      <c r="U25" s="4">
        <f t="shared" si="16"/>
        <v>5214</v>
      </c>
      <c r="V25" s="21">
        <v>25.7</v>
      </c>
      <c r="W25" s="3">
        <f t="shared" si="7"/>
        <v>7.1388888888888893</v>
      </c>
      <c r="X25" s="2">
        <f t="shared" si="41"/>
        <v>25.698504027617954</v>
      </c>
      <c r="Y25" s="4">
        <f t="shared" si="42"/>
        <v>5213.6964980544744</v>
      </c>
      <c r="Z25" s="4">
        <f t="shared" si="1"/>
        <v>37220</v>
      </c>
      <c r="AB25" s="22">
        <f t="shared" si="20"/>
        <v>7.5624999999999998E-2</v>
      </c>
      <c r="AC25" s="23">
        <v>0.11263888888888889</v>
      </c>
      <c r="AD25" s="1">
        <f t="shared" si="21"/>
        <v>3.7013888888888888E-2</v>
      </c>
      <c r="AE25" s="4">
        <f t="shared" si="22"/>
        <v>3198</v>
      </c>
      <c r="AF25" s="21">
        <v>25.7</v>
      </c>
      <c r="AG25" s="3">
        <f t="shared" si="9"/>
        <v>7.1388888888888893</v>
      </c>
      <c r="AH25" s="2">
        <f t="shared" si="23"/>
        <v>24.878048780487802</v>
      </c>
      <c r="AI25" s="4">
        <f t="shared" si="10"/>
        <v>3095.7198443579764</v>
      </c>
      <c r="AJ25" s="4">
        <f t="shared" si="2"/>
        <v>22100</v>
      </c>
    </row>
    <row r="26" spans="1:36" x14ac:dyDescent="0.2">
      <c r="A26">
        <f t="shared" si="11"/>
        <v>18</v>
      </c>
      <c r="B26" s="9" t="s">
        <v>26</v>
      </c>
      <c r="C26" s="44">
        <f t="shared" si="0"/>
        <v>25.8</v>
      </c>
      <c r="D26" s="44">
        <f t="shared" si="3"/>
        <v>25.698504027617954</v>
      </c>
      <c r="E26" s="52">
        <f t="shared" si="36"/>
        <v>5214</v>
      </c>
      <c r="F26" s="52">
        <f t="shared" si="37"/>
        <v>5193.4883720930229</v>
      </c>
      <c r="G26" s="4">
        <f t="shared" si="38"/>
        <v>20.511627906977083</v>
      </c>
      <c r="H26" s="2"/>
      <c r="I26" s="2"/>
      <c r="J26" s="44">
        <f t="shared" si="4"/>
        <v>24.893617021276608</v>
      </c>
      <c r="K26" s="4">
        <f t="shared" si="5"/>
        <v>3195.9999999999986</v>
      </c>
      <c r="L26" s="4">
        <f t="shared" si="6"/>
        <v>3083.7209302325582</v>
      </c>
      <c r="M26" s="4">
        <f t="shared" si="15"/>
        <v>112.27906976744043</v>
      </c>
      <c r="N26" s="2"/>
      <c r="O26" s="4">
        <v>133</v>
      </c>
      <c r="P26" s="9"/>
      <c r="R26" s="22">
        <v>1.5277777777777777E-2</v>
      </c>
      <c r="S26" s="29">
        <v>7.5624999999999998E-2</v>
      </c>
      <c r="T26" s="1">
        <f t="shared" si="24"/>
        <v>6.0347222222222219E-2</v>
      </c>
      <c r="U26" s="4">
        <f t="shared" si="16"/>
        <v>5214</v>
      </c>
      <c r="V26" s="21">
        <v>25.8</v>
      </c>
      <c r="W26" s="3">
        <f t="shared" si="7"/>
        <v>7.166666666666667</v>
      </c>
      <c r="X26" s="2">
        <f t="shared" si="35"/>
        <v>25.698504027617954</v>
      </c>
      <c r="Y26" s="4">
        <f t="shared" si="8"/>
        <v>5193.4883720930229</v>
      </c>
      <c r="Z26" s="4">
        <f t="shared" si="1"/>
        <v>37220</v>
      </c>
      <c r="AA26" s="9"/>
      <c r="AB26" s="22">
        <f t="shared" si="20"/>
        <v>7.5624999999999998E-2</v>
      </c>
      <c r="AC26" s="23">
        <v>0.11261574074074072</v>
      </c>
      <c r="AD26" s="1">
        <f t="shared" si="21"/>
        <v>3.6990740740740727E-2</v>
      </c>
      <c r="AE26" s="4">
        <f t="shared" si="22"/>
        <v>3195.9999999999986</v>
      </c>
      <c r="AF26" s="21">
        <v>25.8</v>
      </c>
      <c r="AG26" s="3">
        <f t="shared" si="9"/>
        <v>7.166666666666667</v>
      </c>
      <c r="AH26" s="2">
        <f t="shared" si="23"/>
        <v>24.893617021276608</v>
      </c>
      <c r="AI26" s="4">
        <f t="shared" si="10"/>
        <v>3083.7209302325582</v>
      </c>
      <c r="AJ26" s="4">
        <f t="shared" si="2"/>
        <v>22100</v>
      </c>
    </row>
    <row r="27" spans="1:36" x14ac:dyDescent="0.2">
      <c r="A27">
        <f t="shared" si="11"/>
        <v>19</v>
      </c>
      <c r="B27" s="9" t="s">
        <v>39</v>
      </c>
      <c r="C27" s="44">
        <f t="shared" si="0"/>
        <v>26</v>
      </c>
      <c r="D27" s="44">
        <f t="shared" si="3"/>
        <v>26.303886925795055</v>
      </c>
      <c r="E27" s="52">
        <f t="shared" si="36"/>
        <v>5094</v>
      </c>
      <c r="F27" s="52">
        <f t="shared" si="37"/>
        <v>5153.5384615384619</v>
      </c>
      <c r="G27" s="4">
        <f t="shared" si="38"/>
        <v>-59.538461538461888</v>
      </c>
      <c r="H27" s="2"/>
      <c r="I27" s="2"/>
      <c r="J27" s="44">
        <f t="shared" si="4"/>
        <v>25.089877010406809</v>
      </c>
      <c r="K27" s="4">
        <f t="shared" si="5"/>
        <v>3171.0000000000005</v>
      </c>
      <c r="L27" s="4">
        <f t="shared" si="6"/>
        <v>3060</v>
      </c>
      <c r="M27" s="4">
        <f t="shared" si="15"/>
        <v>111.00000000000045</v>
      </c>
      <c r="N27" s="2"/>
      <c r="O27" s="4">
        <v>171</v>
      </c>
      <c r="P27" s="9"/>
      <c r="R27" s="22">
        <v>1.6666666666666666E-2</v>
      </c>
      <c r="S27" s="29">
        <v>7.5624999999999998E-2</v>
      </c>
      <c r="T27" s="1">
        <f t="shared" si="24"/>
        <v>5.8958333333333335E-2</v>
      </c>
      <c r="U27" s="4">
        <f t="shared" si="16"/>
        <v>5094</v>
      </c>
      <c r="V27" s="21">
        <v>26</v>
      </c>
      <c r="W27" s="3">
        <f t="shared" si="7"/>
        <v>7.2222222222222223</v>
      </c>
      <c r="X27" s="2">
        <f t="shared" si="35"/>
        <v>26.303886925795055</v>
      </c>
      <c r="Y27" s="4">
        <f t="shared" si="8"/>
        <v>5153.5384615384619</v>
      </c>
      <c r="Z27" s="4">
        <f t="shared" si="1"/>
        <v>37220</v>
      </c>
      <c r="AA27" s="9"/>
      <c r="AB27" s="22">
        <f t="shared" si="20"/>
        <v>7.5624999999999998E-2</v>
      </c>
      <c r="AC27" s="23">
        <v>0.11232638888888889</v>
      </c>
      <c r="AD27" s="1">
        <f t="shared" si="21"/>
        <v>3.6701388888888895E-2</v>
      </c>
      <c r="AE27" s="4">
        <f t="shared" si="22"/>
        <v>3171.0000000000005</v>
      </c>
      <c r="AF27" s="21">
        <v>26</v>
      </c>
      <c r="AG27" s="3">
        <f t="shared" si="9"/>
        <v>7.2222222222222223</v>
      </c>
      <c r="AH27" s="2">
        <f t="shared" si="23"/>
        <v>25.089877010406809</v>
      </c>
      <c r="AI27" s="4">
        <f t="shared" si="10"/>
        <v>3060</v>
      </c>
      <c r="AJ27" s="4">
        <f t="shared" si="2"/>
        <v>22100</v>
      </c>
    </row>
    <row r="28" spans="1:36" x14ac:dyDescent="0.2">
      <c r="A28">
        <f t="shared" si="11"/>
        <v>20</v>
      </c>
      <c r="B28" s="9" t="s">
        <v>24</v>
      </c>
      <c r="C28" s="44">
        <f t="shared" si="0"/>
        <v>25.4</v>
      </c>
      <c r="D28" s="44">
        <f t="shared" si="3"/>
        <v>21.360114777618364</v>
      </c>
      <c r="E28" s="52">
        <f>+U28</f>
        <v>6273</v>
      </c>
      <c r="F28" s="52">
        <f t="shared" ref="F28:F31" si="43">+Y28</f>
        <v>5275.2755905511813</v>
      </c>
      <c r="G28" s="4">
        <f t="shared" ref="G28:G31" si="44">+E28-F28</f>
        <v>997.72440944881873</v>
      </c>
      <c r="H28" s="2"/>
      <c r="I28" s="2"/>
      <c r="J28" s="44">
        <f t="shared" si="4"/>
        <v>23.985529092553513</v>
      </c>
      <c r="K28" s="4">
        <f t="shared" si="5"/>
        <v>3317</v>
      </c>
      <c r="L28" s="4">
        <f t="shared" si="6"/>
        <v>3132.2834645669291</v>
      </c>
      <c r="M28" s="4">
        <f t="shared" si="15"/>
        <v>184.71653543307093</v>
      </c>
      <c r="N28" s="2"/>
      <c r="O28" s="4">
        <f>+G28+M28</f>
        <v>1182.4409448818897</v>
      </c>
      <c r="R28" s="22">
        <v>1.8055555555555557E-2</v>
      </c>
      <c r="S28" s="29">
        <v>9.0659722222222225E-2</v>
      </c>
      <c r="T28" s="1">
        <f t="shared" si="24"/>
        <v>7.2604166666666664E-2</v>
      </c>
      <c r="U28" s="4">
        <f t="shared" ref="U28:U31" si="45">+T28*24*3600</f>
        <v>6273</v>
      </c>
      <c r="V28" s="21">
        <v>25.4</v>
      </c>
      <c r="W28" s="3">
        <f t="shared" ref="W28:W31" si="46">+V28*1000/3600</f>
        <v>7.0555555555555554</v>
      </c>
      <c r="X28" s="2">
        <f t="shared" ref="X28:X31" si="47">+Z28/U28*60*60/1000</f>
        <v>21.360114777618364</v>
      </c>
      <c r="Y28" s="4">
        <f t="shared" ref="Y28:Y31" si="48">+Z28/W28</f>
        <v>5275.2755905511813</v>
      </c>
      <c r="Z28" s="4">
        <f t="shared" si="1"/>
        <v>37220</v>
      </c>
      <c r="AB28" s="22">
        <f t="shared" si="20"/>
        <v>9.0659722222222225E-2</v>
      </c>
      <c r="AC28" s="23">
        <v>0.12905092592592593</v>
      </c>
      <c r="AD28" s="1">
        <f t="shared" si="21"/>
        <v>3.8391203703703705E-2</v>
      </c>
      <c r="AE28" s="4">
        <f t="shared" si="22"/>
        <v>3317</v>
      </c>
      <c r="AF28" s="21">
        <v>25.4</v>
      </c>
      <c r="AG28" s="3">
        <f t="shared" si="9"/>
        <v>7.0555555555555554</v>
      </c>
      <c r="AH28" s="2">
        <f t="shared" si="23"/>
        <v>23.985529092553513</v>
      </c>
      <c r="AI28" s="4">
        <f t="shared" si="10"/>
        <v>3132.2834645669291</v>
      </c>
      <c r="AJ28" s="4">
        <f t="shared" si="2"/>
        <v>22100</v>
      </c>
    </row>
    <row r="29" spans="1:36" x14ac:dyDescent="0.2">
      <c r="A29">
        <f t="shared" si="11"/>
        <v>21</v>
      </c>
      <c r="B29" s="9" t="s">
        <v>40</v>
      </c>
      <c r="C29" s="44">
        <f t="shared" si="0"/>
        <v>25.5</v>
      </c>
      <c r="D29" s="44">
        <f t="shared" si="3"/>
        <v>21.360114777618364</v>
      </c>
      <c r="E29" s="52">
        <f>+U29</f>
        <v>6273</v>
      </c>
      <c r="F29" s="52">
        <f t="shared" si="43"/>
        <v>5254.588235294118</v>
      </c>
      <c r="G29" s="4">
        <f t="shared" si="44"/>
        <v>1018.411764705882</v>
      </c>
      <c r="H29" s="2"/>
      <c r="I29" s="2"/>
      <c r="J29" s="44">
        <f t="shared" si="4"/>
        <v>23.985529092553513</v>
      </c>
      <c r="K29" s="4">
        <f t="shared" si="5"/>
        <v>3317</v>
      </c>
      <c r="L29" s="4">
        <f t="shared" si="6"/>
        <v>3120</v>
      </c>
      <c r="M29" s="4">
        <f t="shared" si="15"/>
        <v>197</v>
      </c>
      <c r="N29" s="2"/>
      <c r="O29" s="4">
        <f>+G29+M29</f>
        <v>1215.411764705882</v>
      </c>
      <c r="R29" s="22">
        <v>1.8055555555555557E-2</v>
      </c>
      <c r="S29" s="29">
        <v>9.0659722222222225E-2</v>
      </c>
      <c r="T29" s="1">
        <f t="shared" si="24"/>
        <v>7.2604166666666664E-2</v>
      </c>
      <c r="U29" s="4">
        <f t="shared" si="45"/>
        <v>6273</v>
      </c>
      <c r="V29" s="21">
        <v>25.5</v>
      </c>
      <c r="W29" s="3">
        <f t="shared" si="46"/>
        <v>7.083333333333333</v>
      </c>
      <c r="X29" s="2">
        <f t="shared" si="47"/>
        <v>21.360114777618364</v>
      </c>
      <c r="Y29" s="4">
        <f t="shared" si="48"/>
        <v>5254.588235294118</v>
      </c>
      <c r="Z29" s="4">
        <f t="shared" si="1"/>
        <v>37220</v>
      </c>
      <c r="AA29" s="9"/>
      <c r="AB29" s="22">
        <f t="shared" si="20"/>
        <v>9.0659722222222225E-2</v>
      </c>
      <c r="AC29" s="23">
        <v>0.12905092592592593</v>
      </c>
      <c r="AD29" s="1">
        <f t="shared" si="21"/>
        <v>3.8391203703703705E-2</v>
      </c>
      <c r="AE29" s="4">
        <f t="shared" si="22"/>
        <v>3317</v>
      </c>
      <c r="AF29" s="21">
        <v>25.5</v>
      </c>
      <c r="AG29" s="3">
        <f t="shared" si="9"/>
        <v>7.083333333333333</v>
      </c>
      <c r="AH29" s="2">
        <f t="shared" si="23"/>
        <v>23.985529092553513</v>
      </c>
      <c r="AI29" s="4">
        <f t="shared" si="10"/>
        <v>3120</v>
      </c>
      <c r="AJ29" s="4">
        <f t="shared" si="2"/>
        <v>22100</v>
      </c>
    </row>
    <row r="30" spans="1:36" x14ac:dyDescent="0.2">
      <c r="A30">
        <f t="shared" si="11"/>
        <v>22</v>
      </c>
      <c r="B30" s="9" t="s">
        <v>29</v>
      </c>
      <c r="C30" s="44">
        <f t="shared" si="0"/>
        <v>26.16</v>
      </c>
      <c r="D30" s="44" t="str">
        <f t="shared" si="3"/>
        <v>x</v>
      </c>
      <c r="E30" s="52" t="str">
        <f>+U30</f>
        <v xml:space="preserve">x </v>
      </c>
      <c r="F30" s="52">
        <f t="shared" si="43"/>
        <v>5122.0183486238529</v>
      </c>
      <c r="G30" s="4">
        <v>2000</v>
      </c>
      <c r="H30" s="2"/>
      <c r="I30" s="2"/>
      <c r="J30" s="44" t="str">
        <f t="shared" si="4"/>
        <v>x</v>
      </c>
      <c r="K30" s="52" t="str">
        <f t="shared" si="5"/>
        <v>x</v>
      </c>
      <c r="L30" s="4">
        <f t="shared" si="6"/>
        <v>3041.2844036697247</v>
      </c>
      <c r="M30" s="41" t="s">
        <v>54</v>
      </c>
      <c r="N30" s="2"/>
      <c r="O30" s="4">
        <v>2000</v>
      </c>
      <c r="R30" s="22">
        <v>3.1712962962962964E-2</v>
      </c>
      <c r="S30" s="39" t="s">
        <v>54</v>
      </c>
      <c r="T30" s="43" t="s">
        <v>54</v>
      </c>
      <c r="U30" s="41" t="s">
        <v>58</v>
      </c>
      <c r="V30" s="21">
        <v>26.16</v>
      </c>
      <c r="W30" s="3">
        <f t="shared" si="46"/>
        <v>7.2666666666666666</v>
      </c>
      <c r="X30" s="45" t="s">
        <v>54</v>
      </c>
      <c r="Y30" s="4">
        <f t="shared" si="48"/>
        <v>5122.0183486238529</v>
      </c>
      <c r="Z30" s="4">
        <f t="shared" si="1"/>
        <v>37220</v>
      </c>
      <c r="AA30" s="9"/>
      <c r="AB30" s="40" t="s">
        <v>54</v>
      </c>
      <c r="AC30" s="23">
        <v>0.11267361111111111</v>
      </c>
      <c r="AD30" s="43" t="s">
        <v>54</v>
      </c>
      <c r="AE30" s="41" t="s">
        <v>54</v>
      </c>
      <c r="AF30" s="21">
        <v>26.16</v>
      </c>
      <c r="AG30" s="3">
        <f t="shared" si="9"/>
        <v>7.2666666666666666</v>
      </c>
      <c r="AH30" s="45" t="s">
        <v>54</v>
      </c>
      <c r="AI30" s="4">
        <f t="shared" si="10"/>
        <v>3041.2844036697247</v>
      </c>
      <c r="AJ30" s="4">
        <f t="shared" si="2"/>
        <v>22100</v>
      </c>
    </row>
    <row r="31" spans="1:36" x14ac:dyDescent="0.2">
      <c r="A31">
        <f t="shared" si="11"/>
        <v>23</v>
      </c>
      <c r="B31" s="9" t="s">
        <v>42</v>
      </c>
      <c r="C31" s="44">
        <f t="shared" si="0"/>
        <v>24.3</v>
      </c>
      <c r="D31" s="44">
        <f t="shared" si="3"/>
        <v>22.162090638438645</v>
      </c>
      <c r="E31" s="52">
        <f>+U31</f>
        <v>6045.9999999999991</v>
      </c>
      <c r="F31" s="52">
        <f t="shared" si="43"/>
        <v>5514.0740740740739</v>
      </c>
      <c r="G31" s="4">
        <f t="shared" si="44"/>
        <v>531.92592592592518</v>
      </c>
      <c r="H31" s="2"/>
      <c r="I31" s="2"/>
      <c r="J31" s="44">
        <f t="shared" si="4"/>
        <v>27.255909558067835</v>
      </c>
      <c r="K31" s="4">
        <f t="shared" si="5"/>
        <v>2918.9999999999995</v>
      </c>
      <c r="L31" s="4">
        <f t="shared" si="6"/>
        <v>3274.0740740740739</v>
      </c>
      <c r="M31" s="4">
        <f t="shared" si="15"/>
        <v>-355.07407407407436</v>
      </c>
      <c r="N31" s="2"/>
      <c r="O31" s="4">
        <v>887</v>
      </c>
      <c r="R31" s="22">
        <v>3.7037037037037042E-2</v>
      </c>
      <c r="S31" s="29">
        <v>0.10701388888888889</v>
      </c>
      <c r="T31" s="1">
        <f t="shared" si="24"/>
        <v>6.9976851851851846E-2</v>
      </c>
      <c r="U31">
        <f t="shared" si="45"/>
        <v>6045.9999999999991</v>
      </c>
      <c r="V31" s="21">
        <v>24.3</v>
      </c>
      <c r="W31" s="3">
        <f t="shared" si="46"/>
        <v>6.75</v>
      </c>
      <c r="X31" s="2">
        <f t="shared" si="47"/>
        <v>22.162090638438645</v>
      </c>
      <c r="Y31" s="4">
        <f t="shared" si="48"/>
        <v>5514.0740740740739</v>
      </c>
      <c r="Z31" s="4">
        <f t="shared" si="1"/>
        <v>37220</v>
      </c>
      <c r="AB31" s="22">
        <f t="shared" si="20"/>
        <v>0.10701388888888889</v>
      </c>
      <c r="AC31" s="23">
        <v>0.14079861111111111</v>
      </c>
      <c r="AD31" s="1">
        <f t="shared" si="21"/>
        <v>3.3784722222222216E-2</v>
      </c>
      <c r="AE31" s="4">
        <f t="shared" si="22"/>
        <v>2918.9999999999995</v>
      </c>
      <c r="AF31" s="21">
        <v>24.3</v>
      </c>
      <c r="AG31" s="3">
        <f t="shared" si="9"/>
        <v>6.75</v>
      </c>
      <c r="AH31" s="2">
        <f t="shared" si="23"/>
        <v>27.255909558067835</v>
      </c>
      <c r="AI31" s="4">
        <f t="shared" si="10"/>
        <v>3274.0740740740739</v>
      </c>
      <c r="AJ31" s="4">
        <f t="shared" si="2"/>
        <v>22100</v>
      </c>
    </row>
    <row r="32" spans="1:36" x14ac:dyDescent="0.2">
      <c r="C32" s="2"/>
      <c r="D32" s="2"/>
      <c r="F32" s="4"/>
      <c r="G32" s="4"/>
      <c r="H32" s="2"/>
      <c r="I32" s="2"/>
      <c r="J32" s="4"/>
      <c r="K32" s="4"/>
      <c r="L32" s="4"/>
      <c r="M32" s="4"/>
      <c r="R32" s="4"/>
      <c r="S32" s="4"/>
      <c r="T32" s="4"/>
      <c r="U32" s="4"/>
      <c r="V32" s="4"/>
      <c r="W32" s="4"/>
      <c r="X32" s="2"/>
      <c r="Y32" s="4"/>
    </row>
    <row r="33" spans="1:27" x14ac:dyDescent="0.2">
      <c r="A33" s="9"/>
      <c r="B33" s="9"/>
      <c r="C33" s="2"/>
      <c r="D33" s="2"/>
      <c r="F33" s="4"/>
      <c r="G33" s="4"/>
      <c r="H33" s="2"/>
      <c r="I33" s="2"/>
      <c r="J33" s="4"/>
      <c r="K33" s="4"/>
      <c r="L33" s="4"/>
      <c r="M33" s="4"/>
      <c r="R33" s="4"/>
      <c r="S33" s="41" t="s">
        <v>54</v>
      </c>
      <c r="T33" s="35" t="s">
        <v>57</v>
      </c>
      <c r="U33" s="4"/>
      <c r="V33" s="4"/>
      <c r="W33" s="4"/>
      <c r="X33" s="4"/>
      <c r="Y33" s="4"/>
      <c r="AA33" s="9"/>
    </row>
    <row r="34" spans="1:27" x14ac:dyDescent="0.2">
      <c r="R34" s="4"/>
      <c r="S34" s="4"/>
      <c r="T34" s="4"/>
      <c r="U34" s="4"/>
      <c r="V34" s="4"/>
      <c r="W34" s="4"/>
      <c r="X34" s="4"/>
    </row>
    <row r="35" spans="1:27" x14ac:dyDescent="0.2">
      <c r="E35" s="9" t="s">
        <v>34</v>
      </c>
      <c r="F35" s="9" t="s">
        <v>37</v>
      </c>
      <c r="R35" s="4"/>
      <c r="S35" s="4"/>
      <c r="T35" s="4"/>
      <c r="U35" s="4"/>
      <c r="V35" s="4"/>
      <c r="W35" s="4"/>
      <c r="X35" s="4"/>
    </row>
    <row r="36" spans="1:27" x14ac:dyDescent="0.2">
      <c r="E36" s="9" t="s">
        <v>36</v>
      </c>
      <c r="F36" s="9" t="s">
        <v>35</v>
      </c>
      <c r="R36" s="4"/>
      <c r="S36" s="4"/>
      <c r="T36" s="4"/>
      <c r="U36" s="4"/>
      <c r="V36" s="4"/>
      <c r="W36" s="4"/>
      <c r="X36" s="4"/>
    </row>
    <row r="38" spans="1:27" x14ac:dyDescent="0.2">
      <c r="C38" s="27"/>
      <c r="D38" s="27"/>
    </row>
    <row r="51" spans="20:22" x14ac:dyDescent="0.2">
      <c r="T51" s="1">
        <v>0.3527777777777778</v>
      </c>
      <c r="U51" s="1">
        <v>0.41420138888888891</v>
      </c>
      <c r="V51" s="1">
        <f>+U51-T51</f>
        <v>6.1423611111111109E-2</v>
      </c>
    </row>
    <row r="52" spans="20:22" x14ac:dyDescent="0.2">
      <c r="T52" s="1">
        <v>0.3527777777777778</v>
      </c>
      <c r="U52" s="1">
        <v>0.43504629629629626</v>
      </c>
      <c r="V52" s="1">
        <f t="shared" ref="V52:V59" si="49">+U52-T52</f>
        <v>8.2268518518518463E-2</v>
      </c>
    </row>
    <row r="53" spans="20:22" x14ac:dyDescent="0.2">
      <c r="T53" s="1">
        <v>0.3527777777777778</v>
      </c>
      <c r="U53" s="1">
        <v>0.4150578703703704</v>
      </c>
      <c r="V53" s="1">
        <f t="shared" si="49"/>
        <v>6.2280092592592595E-2</v>
      </c>
    </row>
    <row r="54" spans="20:22" x14ac:dyDescent="0.2">
      <c r="T54" s="1">
        <v>0.3527777777777778</v>
      </c>
      <c r="U54" s="1">
        <v>0.4296875</v>
      </c>
      <c r="V54" s="1">
        <f t="shared" si="49"/>
        <v>7.6909722222222199E-2</v>
      </c>
    </row>
    <row r="55" spans="20:22" x14ac:dyDescent="0.2">
      <c r="T55" s="1">
        <v>0.3527777777777778</v>
      </c>
      <c r="U55" s="1">
        <v>0.42840277777777774</v>
      </c>
      <c r="V55" s="1">
        <f t="shared" si="49"/>
        <v>7.5624999999999942E-2</v>
      </c>
    </row>
    <row r="56" spans="20:22" x14ac:dyDescent="0.2">
      <c r="T56" s="1">
        <v>0.3527777777777778</v>
      </c>
      <c r="U56" s="1">
        <v>0.42233796296296294</v>
      </c>
      <c r="V56" s="1">
        <f t="shared" si="49"/>
        <v>6.9560185185185142E-2</v>
      </c>
    </row>
    <row r="57" spans="20:22" x14ac:dyDescent="0.2">
      <c r="T57" s="1">
        <v>0.3527777777777778</v>
      </c>
      <c r="U57" s="1">
        <v>0.42840277777777774</v>
      </c>
      <c r="V57" s="1">
        <f t="shared" si="49"/>
        <v>7.5624999999999942E-2</v>
      </c>
    </row>
    <row r="58" spans="20:22" x14ac:dyDescent="0.2">
      <c r="T58" s="1">
        <v>0.3527777777777778</v>
      </c>
      <c r="U58" s="1">
        <v>0.44343749999999998</v>
      </c>
      <c r="V58" s="1">
        <f t="shared" si="49"/>
        <v>9.0659722222222183E-2</v>
      </c>
    </row>
    <row r="59" spans="20:22" x14ac:dyDescent="0.2">
      <c r="T59" s="1">
        <v>0.3527777777777778</v>
      </c>
      <c r="U59" s="1">
        <v>0.45979166666666665</v>
      </c>
      <c r="V59" s="1">
        <f t="shared" si="49"/>
        <v>0.10701388888888885</v>
      </c>
    </row>
    <row r="69" spans="2:23" x14ac:dyDescent="0.2">
      <c r="B69" s="1"/>
      <c r="C69" s="1"/>
      <c r="D69" s="1"/>
      <c r="E69" s="4"/>
      <c r="F69" s="4"/>
      <c r="G69" s="4"/>
      <c r="H69" s="4"/>
      <c r="O69" s="1"/>
      <c r="R69" s="1"/>
      <c r="S69" s="1"/>
      <c r="T69" s="1"/>
      <c r="W69" s="55"/>
    </row>
    <row r="70" spans="2:23" x14ac:dyDescent="0.2">
      <c r="B70" s="1"/>
      <c r="C70" s="1"/>
      <c r="D70" s="1"/>
      <c r="G70" s="55"/>
      <c r="H70" s="4"/>
      <c r="R70" s="1"/>
      <c r="S70" s="1"/>
      <c r="T70" s="1"/>
      <c r="W70" s="55"/>
    </row>
    <row r="71" spans="2:23" x14ac:dyDescent="0.2">
      <c r="D71" s="1"/>
      <c r="E71" s="55"/>
      <c r="H71" s="4"/>
    </row>
    <row r="72" spans="2:23" x14ac:dyDescent="0.2">
      <c r="R72" s="1"/>
    </row>
    <row r="73" spans="2:23" x14ac:dyDescent="0.2">
      <c r="R73" s="1"/>
    </row>
    <row r="76" spans="2:23" x14ac:dyDescent="0.2">
      <c r="B76" s="54"/>
      <c r="C76" s="1"/>
      <c r="D76" s="1"/>
    </row>
    <row r="77" spans="2:23" x14ac:dyDescent="0.2">
      <c r="B77" s="1"/>
      <c r="C77" s="1"/>
      <c r="D77" s="1"/>
      <c r="G77" s="2"/>
    </row>
  </sheetData>
  <mergeCells count="4">
    <mergeCell ref="R2:Z2"/>
    <mergeCell ref="AB2:AJ2"/>
    <mergeCell ref="J4:M4"/>
    <mergeCell ref="D4:G4"/>
  </mergeCells>
  <phoneticPr fontId="0" type="noConversion"/>
  <pageMargins left="0.39370078740157483" right="0.39370078740157483" top="0.59055118110236227" bottom="0.59055118110236227" header="0.51181102362204722" footer="0.51181102362204722"/>
  <pageSetup paperSize="1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N25" sqref="N25"/>
    </sheetView>
  </sheetViews>
  <sheetFormatPr defaultRowHeight="12.75" x14ac:dyDescent="0.2"/>
  <cols>
    <col min="1" max="1" width="3.42578125" customWidth="1"/>
    <col min="2" max="2" width="17.7109375" bestFit="1" customWidth="1"/>
    <col min="3" max="3" width="10.140625" customWidth="1"/>
    <col min="5" max="5" width="8.140625" customWidth="1"/>
    <col min="6" max="6" width="6.5703125" bestFit="1" customWidth="1"/>
    <col min="7" max="7" width="6.5703125" customWidth="1"/>
    <col min="8" max="8" width="4.5703125" customWidth="1"/>
    <col min="10" max="10" width="7.85546875" customWidth="1"/>
    <col min="11" max="11" width="6.5703125" customWidth="1"/>
    <col min="12" max="12" width="6" customWidth="1"/>
    <col min="13" max="13" width="4.140625" customWidth="1"/>
    <col min="14" max="14" width="8.42578125" bestFit="1" customWidth="1"/>
  </cols>
  <sheetData>
    <row r="1" spans="1:15" x14ac:dyDescent="0.2">
      <c r="A1" s="36" t="str">
        <f>+berekening!A1</f>
        <v>UITSLAG 2e REGELMATIGHEIDSRIT   2018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2">
      <c r="A2" s="36"/>
      <c r="B2" s="28" t="s">
        <v>56</v>
      </c>
      <c r="C2" s="28">
        <f>+berekening!E3</f>
        <v>37220</v>
      </c>
      <c r="D2" s="28" t="s">
        <v>65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">
      <c r="A3" s="36"/>
      <c r="B3" s="28" t="s">
        <v>55</v>
      </c>
      <c r="C3" s="28">
        <f>+berekening!E2</f>
        <v>59320</v>
      </c>
      <c r="D3" s="28" t="s">
        <v>65</v>
      </c>
      <c r="E3" s="36"/>
      <c r="F3" s="31"/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2">
      <c r="A4" s="36"/>
      <c r="B4" s="28"/>
      <c r="C4" s="28"/>
      <c r="D4" s="79" t="str">
        <f>+berekening!D4</f>
        <v>1e deel</v>
      </c>
      <c r="E4" s="80"/>
      <c r="F4" s="80"/>
      <c r="G4" s="81"/>
      <c r="H4" s="28"/>
      <c r="I4" s="79" t="str">
        <f>+berekening!J4</f>
        <v>2e deel</v>
      </c>
      <c r="J4" s="80"/>
      <c r="K4" s="80"/>
      <c r="L4" s="81"/>
      <c r="M4" s="28"/>
      <c r="N4" s="28"/>
      <c r="O4" s="28"/>
    </row>
    <row r="5" spans="1:15" x14ac:dyDescent="0.2">
      <c r="A5" s="13"/>
      <c r="B5" s="13"/>
      <c r="C5" s="10" t="str">
        <f>+berekening!C5</f>
        <v xml:space="preserve">opgegeven </v>
      </c>
      <c r="D5" s="10" t="str">
        <f>+berekening!D5</f>
        <v>werkelijk</v>
      </c>
      <c r="E5" s="17" t="str">
        <f>+berekening!E5</f>
        <v>werkelijk</v>
      </c>
      <c r="F5" s="10" t="str">
        <f>+berekening!F5</f>
        <v>ideale</v>
      </c>
      <c r="G5" s="10" t="str">
        <f>+berekening!G5</f>
        <v>straf</v>
      </c>
      <c r="H5" s="28"/>
      <c r="I5" s="10" t="str">
        <f>+berekening!J5</f>
        <v>werkelijk</v>
      </c>
      <c r="J5" s="10" t="str">
        <f>+berekening!K5</f>
        <v>werkelijk</v>
      </c>
      <c r="K5" s="10" t="str">
        <f>+berekening!L5</f>
        <v>ideale</v>
      </c>
      <c r="L5" s="10" t="str">
        <f>+berekening!M5</f>
        <v>straf</v>
      </c>
      <c r="M5" s="28"/>
      <c r="N5" s="13" t="str">
        <f>+berekening!O5</f>
        <v>TOTAAL</v>
      </c>
      <c r="O5" s="28"/>
    </row>
    <row r="6" spans="1:15" x14ac:dyDescent="0.2">
      <c r="A6" s="14"/>
      <c r="B6" s="14"/>
      <c r="C6" s="11" t="str">
        <f>+berekening!C6</f>
        <v>snelheid</v>
      </c>
      <c r="D6" s="11" t="str">
        <f>+berekening!D6</f>
        <v>gereden</v>
      </c>
      <c r="E6" s="18" t="str">
        <f>+berekening!E6</f>
        <v>gereden</v>
      </c>
      <c r="F6" s="11" t="str">
        <f>+berekening!F6</f>
        <v>tijd</v>
      </c>
      <c r="G6" s="11" t="str">
        <f>+berekening!G6</f>
        <v>punten</v>
      </c>
      <c r="H6" s="28"/>
      <c r="I6" s="11" t="str">
        <f>+berekening!J6</f>
        <v>gereden</v>
      </c>
      <c r="J6" s="11" t="str">
        <f>+berekening!K6</f>
        <v>gereden</v>
      </c>
      <c r="K6" s="11" t="str">
        <f>+berekening!L6</f>
        <v>tijd</v>
      </c>
      <c r="L6" s="11" t="str">
        <f>+berekening!M6</f>
        <v>punten</v>
      </c>
      <c r="M6" s="28"/>
      <c r="N6" s="14" t="str">
        <f>+berekening!O6</f>
        <v>STRAF</v>
      </c>
      <c r="O6" s="28"/>
    </row>
    <row r="7" spans="1:15" x14ac:dyDescent="0.2">
      <c r="A7" s="38"/>
      <c r="B7" s="15" t="s">
        <v>38</v>
      </c>
      <c r="C7" s="12"/>
      <c r="D7" s="12" t="str">
        <f>+berekening!D7</f>
        <v>snelheid</v>
      </c>
      <c r="E7" s="19" t="str">
        <f>+berekening!E7</f>
        <v>in sec.</v>
      </c>
      <c r="F7" s="12" t="str">
        <f>+berekening!F7</f>
        <v>in sec.</v>
      </c>
      <c r="G7" s="12"/>
      <c r="H7" s="28"/>
      <c r="I7" s="12" t="str">
        <f>+berekening!J7</f>
        <v>snelheid</v>
      </c>
      <c r="J7" s="12" t="str">
        <f>+berekening!K7</f>
        <v>in sec.</v>
      </c>
      <c r="K7" s="12" t="str">
        <f>+berekening!L7</f>
        <v>in sec.</v>
      </c>
      <c r="L7" s="38"/>
      <c r="M7" s="28"/>
      <c r="N7" s="38" t="str">
        <f>+berekening!O7</f>
        <v>PUNTEN</v>
      </c>
      <c r="O7" s="28"/>
    </row>
    <row r="8" spans="1:15" x14ac:dyDescent="0.2">
      <c r="A8" s="14">
        <v>1</v>
      </c>
      <c r="B8" s="16" t="str">
        <f>+berekening!B23</f>
        <v>Pierre van Zinnen</v>
      </c>
      <c r="C8" s="46">
        <f>+berekening!C23</f>
        <v>24.9</v>
      </c>
      <c r="D8" s="65">
        <f>+berekening!D23</f>
        <v>24.567656765676567</v>
      </c>
      <c r="E8" s="48">
        <f>+berekening!E23</f>
        <v>5454</v>
      </c>
      <c r="F8" s="20">
        <f>+berekening!F23</f>
        <v>5381.2048192771081</v>
      </c>
      <c r="G8" s="20">
        <f>+berekening!G23</f>
        <v>72.795180722891928</v>
      </c>
      <c r="H8" s="28"/>
      <c r="I8" s="49">
        <f>+berekening!J23</f>
        <v>25.089877010406809</v>
      </c>
      <c r="J8" s="66">
        <f>+berekening!K23</f>
        <v>3171.0000000000005</v>
      </c>
      <c r="K8" s="69">
        <f>+berekening!L23</f>
        <v>3195.1807228915663</v>
      </c>
      <c r="L8" s="20">
        <f>+berekening!M23</f>
        <v>-24.180722891565892</v>
      </c>
      <c r="M8" s="37"/>
      <c r="N8" s="20">
        <f>+berekening!O23</f>
        <v>97</v>
      </c>
      <c r="O8" s="28"/>
    </row>
    <row r="9" spans="1:15" x14ac:dyDescent="0.2">
      <c r="A9" s="16">
        <v>2</v>
      </c>
      <c r="B9" s="16" t="str">
        <f>+berekening!B25</f>
        <v>Ilse Mathijssen</v>
      </c>
      <c r="C9" s="46">
        <f>+berekening!C25</f>
        <v>25.7</v>
      </c>
      <c r="D9" s="64">
        <f>+berekening!D25</f>
        <v>25.698504027617954</v>
      </c>
      <c r="E9" s="48">
        <f>+berekening!E25</f>
        <v>5214</v>
      </c>
      <c r="F9" s="20">
        <f>+berekening!F25</f>
        <v>5213.6964980544744</v>
      </c>
      <c r="G9" s="20">
        <f>+berekening!G25</f>
        <v>0.30350194552556786</v>
      </c>
      <c r="H9" s="28"/>
      <c r="I9" s="49">
        <f>+berekening!J25</f>
        <v>24.878048780487802</v>
      </c>
      <c r="J9" s="67">
        <f>+berekening!K25</f>
        <v>3198</v>
      </c>
      <c r="K9" s="69">
        <f>+berekening!L25</f>
        <v>3095.7198443579764</v>
      </c>
      <c r="L9" s="20">
        <f>+berekening!M25</f>
        <v>102.2801556420236</v>
      </c>
      <c r="M9" s="37"/>
      <c r="N9" s="47">
        <f>+berekening!O25</f>
        <v>102</v>
      </c>
      <c r="O9" s="28"/>
    </row>
    <row r="10" spans="1:15" x14ac:dyDescent="0.2">
      <c r="A10" s="16">
        <v>3</v>
      </c>
      <c r="B10" s="16" t="str">
        <f>+berekening!B26</f>
        <v>Jörgen Mathijssen</v>
      </c>
      <c r="C10" s="46">
        <f>+berekening!C26</f>
        <v>25.8</v>
      </c>
      <c r="D10" s="46">
        <f>+berekening!D26</f>
        <v>25.698504027617954</v>
      </c>
      <c r="E10" s="48">
        <f>+berekening!E26</f>
        <v>5214</v>
      </c>
      <c r="F10" s="20">
        <f>+berekening!F26</f>
        <v>5193.4883720930229</v>
      </c>
      <c r="G10" s="20">
        <f>+berekening!G26</f>
        <v>20.511627906977083</v>
      </c>
      <c r="H10" s="28"/>
      <c r="I10" s="49">
        <f>+berekening!J26</f>
        <v>24.893617021276608</v>
      </c>
      <c r="J10" s="68">
        <f>+berekening!K26</f>
        <v>3195.9999999999986</v>
      </c>
      <c r="K10" s="69">
        <f>+berekening!L26</f>
        <v>3083.7209302325582</v>
      </c>
      <c r="L10" s="20">
        <f>+berekening!M26</f>
        <v>112.27906976744043</v>
      </c>
      <c r="M10" s="37"/>
      <c r="N10" s="20">
        <f>+berekening!O26</f>
        <v>133</v>
      </c>
      <c r="O10" s="28"/>
    </row>
    <row r="11" spans="1:15" x14ac:dyDescent="0.2">
      <c r="A11" s="16">
        <v>4</v>
      </c>
      <c r="B11" s="16" t="str">
        <f>+berekening!B27</f>
        <v>Cees Mathijssen</v>
      </c>
      <c r="C11" s="46">
        <f>+berekening!C27</f>
        <v>26</v>
      </c>
      <c r="D11" s="46">
        <f>+berekening!D27</f>
        <v>26.303886925795055</v>
      </c>
      <c r="E11" s="48">
        <f>+berekening!E27</f>
        <v>5094</v>
      </c>
      <c r="F11" s="20">
        <f>+berekening!F27</f>
        <v>5153.5384615384619</v>
      </c>
      <c r="G11" s="20">
        <f>+berekening!G27</f>
        <v>-59.538461538461888</v>
      </c>
      <c r="H11" s="28"/>
      <c r="I11" s="49">
        <f>+berekening!J27</f>
        <v>25.089877010406809</v>
      </c>
      <c r="J11" s="68">
        <f>+berekening!K27</f>
        <v>3171.0000000000005</v>
      </c>
      <c r="K11" s="69">
        <f>+berekening!L27</f>
        <v>3060</v>
      </c>
      <c r="L11" s="20">
        <f>+berekening!M27</f>
        <v>111.00000000000045</v>
      </c>
      <c r="M11" s="37"/>
      <c r="N11" s="20">
        <f>+berekening!O27</f>
        <v>171</v>
      </c>
      <c r="O11" s="28"/>
    </row>
    <row r="12" spans="1:15" x14ac:dyDescent="0.2">
      <c r="A12" s="16">
        <v>5</v>
      </c>
      <c r="B12" s="16" t="str">
        <f>+berekening!B22</f>
        <v>Gerard Loontjens</v>
      </c>
      <c r="C12" s="46">
        <f>+berekening!C22</f>
        <v>25</v>
      </c>
      <c r="D12" s="46">
        <f>+berekening!D22</f>
        <v>24.03875134553283</v>
      </c>
      <c r="E12" s="48">
        <f>+berekening!E22</f>
        <v>5574</v>
      </c>
      <c r="F12" s="20">
        <f>+berekening!F22</f>
        <v>5359.68</v>
      </c>
      <c r="G12" s="20">
        <f>+berekening!G22</f>
        <v>214.31999999999971</v>
      </c>
      <c r="H12" s="28"/>
      <c r="I12" s="49">
        <f>+berekening!J22</f>
        <v>24.854732895970002</v>
      </c>
      <c r="J12" s="68">
        <f>+berekening!K22</f>
        <v>3201.0000000000005</v>
      </c>
      <c r="K12" s="69">
        <f>+berekening!L22</f>
        <v>3182.4</v>
      </c>
      <c r="L12" s="20">
        <f>+berekening!M22</f>
        <v>18.600000000000364</v>
      </c>
      <c r="M12" s="37"/>
      <c r="N12" s="20">
        <f>+berekening!O22</f>
        <v>233</v>
      </c>
      <c r="O12" s="28"/>
    </row>
    <row r="13" spans="1:15" x14ac:dyDescent="0.2">
      <c r="A13" s="16">
        <v>6</v>
      </c>
      <c r="B13" s="16" t="str">
        <f>+berekening!B11</f>
        <v>Hennie Manniën</v>
      </c>
      <c r="C13" s="46">
        <f>+berekening!C11</f>
        <v>25.3</v>
      </c>
      <c r="D13" s="46">
        <f>+berekening!D11</f>
        <v>25.88217114158779</v>
      </c>
      <c r="E13" s="48">
        <f>+berekening!E11</f>
        <v>5177</v>
      </c>
      <c r="F13" s="20">
        <f>+berekening!F11</f>
        <v>5296.126482213439</v>
      </c>
      <c r="G13" s="20">
        <f>+berekening!G11</f>
        <v>-119.12648221343898</v>
      </c>
      <c r="H13" s="28"/>
      <c r="I13" s="49">
        <f>+berekening!J11</f>
        <v>24.197080291970796</v>
      </c>
      <c r="J13" s="68">
        <f>+berekening!K11</f>
        <v>3288.0000000000009</v>
      </c>
      <c r="K13" s="69">
        <f>+berekening!L11</f>
        <v>3144.6640316205535</v>
      </c>
      <c r="L13" s="20">
        <f>+berekening!M11</f>
        <v>143.33596837944742</v>
      </c>
      <c r="M13" s="37"/>
      <c r="N13" s="20">
        <f>+berekening!O11</f>
        <v>262</v>
      </c>
      <c r="O13" s="28"/>
    </row>
    <row r="14" spans="1:15" x14ac:dyDescent="0.2">
      <c r="A14" s="16">
        <v>7</v>
      </c>
      <c r="B14" s="16" t="str">
        <f>+berekening!B12</f>
        <v>Robert Buyle</v>
      </c>
      <c r="C14" s="46">
        <f>+berekening!C12</f>
        <v>25.2</v>
      </c>
      <c r="D14" s="46">
        <f>+berekening!D12</f>
        <v>25.88217114158779</v>
      </c>
      <c r="E14" s="48">
        <f>+berekening!E12</f>
        <v>5177</v>
      </c>
      <c r="F14" s="20">
        <f>+berekening!F12</f>
        <v>5317.1428571428569</v>
      </c>
      <c r="G14" s="20">
        <f>+berekening!G12</f>
        <v>-140.14285714285688</v>
      </c>
      <c r="H14" s="28"/>
      <c r="I14" s="49">
        <f>+berekening!J12</f>
        <v>24.160340115396295</v>
      </c>
      <c r="J14" s="68">
        <f>+berekening!K12</f>
        <v>3293</v>
      </c>
      <c r="K14" s="69">
        <f>+berekening!L12</f>
        <v>3157.1428571428573</v>
      </c>
      <c r="L14" s="20">
        <f>+berekening!M12</f>
        <v>135.85714285714266</v>
      </c>
      <c r="M14" s="37"/>
      <c r="N14" s="20">
        <f>+berekening!O12</f>
        <v>276</v>
      </c>
      <c r="O14" s="28"/>
    </row>
    <row r="15" spans="1:15" x14ac:dyDescent="0.2">
      <c r="A15" s="16">
        <v>8</v>
      </c>
      <c r="B15" s="16" t="str">
        <f>+berekening!B20</f>
        <v>Kees Ruijten</v>
      </c>
      <c r="C15" s="46">
        <f>+berekening!C20</f>
        <v>24.9</v>
      </c>
      <c r="D15" s="46">
        <f>+berekening!D20</f>
        <v>25.917214700193419</v>
      </c>
      <c r="E15" s="48">
        <f>+berekening!E20</f>
        <v>5170</v>
      </c>
      <c r="F15" s="20">
        <f>+berekening!F20</f>
        <v>5381.2048192771081</v>
      </c>
      <c r="G15" s="20">
        <f>+berekening!G20</f>
        <v>-211.20481927710807</v>
      </c>
      <c r="H15" s="28"/>
      <c r="I15" s="49">
        <f>+berekening!J20</f>
        <v>24.123711340206185</v>
      </c>
      <c r="J15" s="68">
        <f>+berekening!K20</f>
        <v>3298.0000000000005</v>
      </c>
      <c r="K15" s="69">
        <f>+berekening!L20</f>
        <v>3195.1807228915663</v>
      </c>
      <c r="L15" s="20">
        <f>+berekening!M20</f>
        <v>102.81927710843411</v>
      </c>
      <c r="M15" s="37"/>
      <c r="N15" s="20">
        <f>+berekening!O20</f>
        <v>314</v>
      </c>
      <c r="O15" s="28"/>
    </row>
    <row r="16" spans="1:15" x14ac:dyDescent="0.2">
      <c r="A16" s="16">
        <v>9</v>
      </c>
      <c r="B16" s="16" t="str">
        <f>+berekening!B21</f>
        <v>Marcel Blommers</v>
      </c>
      <c r="C16" s="46">
        <f>+berekening!C21</f>
        <v>24.5</v>
      </c>
      <c r="D16" s="46">
        <f>+berekening!D21</f>
        <v>25.917214700193419</v>
      </c>
      <c r="E16" s="48">
        <f>+berekening!E21</f>
        <v>5170</v>
      </c>
      <c r="F16" s="20">
        <f>+berekening!F21</f>
        <v>5469.0612244897957</v>
      </c>
      <c r="G16" s="20">
        <f>+berekening!G21</f>
        <v>-299.06122448979568</v>
      </c>
      <c r="H16" s="28"/>
      <c r="I16" s="49">
        <f>+berekening!J21</f>
        <v>24.123711340206185</v>
      </c>
      <c r="J16" s="68">
        <f>+berekening!K21</f>
        <v>3298.0000000000005</v>
      </c>
      <c r="K16" s="69">
        <f>+berekening!L21</f>
        <v>3247.3469387755104</v>
      </c>
      <c r="L16" s="20">
        <f>+berekening!M21</f>
        <v>50.653061224490102</v>
      </c>
      <c r="M16" s="37"/>
      <c r="N16" s="20">
        <f>+berekening!O21</f>
        <v>350</v>
      </c>
      <c r="O16" s="28"/>
    </row>
    <row r="17" spans="1:15" x14ac:dyDescent="0.2">
      <c r="A17" s="16">
        <v>10</v>
      </c>
      <c r="B17" s="16" t="str">
        <f>+berekening!B15</f>
        <v>Theo Jukes</v>
      </c>
      <c r="C17" s="46">
        <f>+berekening!C15</f>
        <v>25.5</v>
      </c>
      <c r="D17" s="46">
        <f>+berekening!D15</f>
        <v>26.686317466640109</v>
      </c>
      <c r="E17" s="48">
        <f>+berekening!E15</f>
        <v>5021</v>
      </c>
      <c r="F17" s="20">
        <f>+berekening!F15</f>
        <v>5254.588235294118</v>
      </c>
      <c r="G17" s="20">
        <f>+berekening!G15</f>
        <v>-233.58823529411802</v>
      </c>
      <c r="H17" s="28"/>
      <c r="I17" s="49">
        <f>+berekening!J15</f>
        <v>24.412396440625969</v>
      </c>
      <c r="J17" s="68">
        <f>+berekening!K15</f>
        <v>3258.9999999999991</v>
      </c>
      <c r="K17" s="69">
        <f>+berekening!L15</f>
        <v>3120</v>
      </c>
      <c r="L17" s="20">
        <f>+berekening!M15</f>
        <v>138.99999999999909</v>
      </c>
      <c r="M17" s="37"/>
      <c r="N17" s="20">
        <f>+berekening!O15</f>
        <v>373</v>
      </c>
      <c r="O17" s="28"/>
    </row>
    <row r="18" spans="1:15" x14ac:dyDescent="0.2">
      <c r="A18" s="16">
        <v>11</v>
      </c>
      <c r="B18" s="16" t="str">
        <f>+berekening!B18</f>
        <v>Arnold van der Maat</v>
      </c>
      <c r="C18" s="46">
        <f>+berekening!C18</f>
        <v>24</v>
      </c>
      <c r="D18" s="46">
        <f>+berekening!D18</f>
        <v>22.772263766145482</v>
      </c>
      <c r="E18" s="48">
        <f>+berekening!E18</f>
        <v>5883.9999999999991</v>
      </c>
      <c r="F18" s="20">
        <f>+berekening!F18</f>
        <v>5583</v>
      </c>
      <c r="G18" s="20">
        <f>+berekening!G18</f>
        <v>300.99999999999909</v>
      </c>
      <c r="H18" s="28"/>
      <c r="I18" s="49">
        <f>+berekening!J18</f>
        <v>25.089877010406809</v>
      </c>
      <c r="J18" s="68">
        <f>+berekening!K18</f>
        <v>3171.0000000000005</v>
      </c>
      <c r="K18" s="69">
        <f>+berekening!L18</f>
        <v>3315</v>
      </c>
      <c r="L18" s="20">
        <f>+berekening!M18</f>
        <v>-143.99999999999955</v>
      </c>
      <c r="M18" s="37"/>
      <c r="N18" s="20">
        <f>+berekening!O18</f>
        <v>445</v>
      </c>
      <c r="O18" s="28"/>
    </row>
    <row r="19" spans="1:15" x14ac:dyDescent="0.2">
      <c r="A19" s="16">
        <v>12</v>
      </c>
      <c r="B19" s="16" t="str">
        <f>+berekening!B31</f>
        <v>Wim Hoogendam</v>
      </c>
      <c r="C19" s="46">
        <f>+berekening!C31</f>
        <v>24.3</v>
      </c>
      <c r="D19" s="46">
        <f>+berekening!D31</f>
        <v>22.162090638438645</v>
      </c>
      <c r="E19" s="48">
        <f>+berekening!E31</f>
        <v>6045.9999999999991</v>
      </c>
      <c r="F19" s="20">
        <f>+berekening!F31</f>
        <v>5514.0740740740739</v>
      </c>
      <c r="G19" s="20">
        <f>+berekening!G31</f>
        <v>531.92592592592518</v>
      </c>
      <c r="H19" s="28"/>
      <c r="I19" s="49">
        <f>+berekening!J31</f>
        <v>27.255909558067835</v>
      </c>
      <c r="J19" s="68">
        <f>+berekening!K31</f>
        <v>2918.9999999999995</v>
      </c>
      <c r="K19" s="69">
        <f>+berekening!L31</f>
        <v>3274.0740740740739</v>
      </c>
      <c r="L19" s="20">
        <f>+berekening!M31</f>
        <v>-355.07407407407436</v>
      </c>
      <c r="M19" s="37"/>
      <c r="N19" s="20">
        <f>+berekening!O31</f>
        <v>887</v>
      </c>
      <c r="O19" s="28"/>
    </row>
    <row r="20" spans="1:15" x14ac:dyDescent="0.2">
      <c r="A20" s="16">
        <v>13</v>
      </c>
      <c r="B20" s="16" t="str">
        <f>+berekening!B19</f>
        <v>Willy van Toren</v>
      </c>
      <c r="C20" s="46">
        <f>+berekening!C19</f>
        <v>21</v>
      </c>
      <c r="D20" s="46">
        <f>+berekening!D19</f>
        <v>22.652916314454774</v>
      </c>
      <c r="E20" s="48">
        <f>+berekening!E19</f>
        <v>5915</v>
      </c>
      <c r="F20" s="20">
        <f>+berekening!F19</f>
        <v>6380.5714285714284</v>
      </c>
      <c r="G20" s="20">
        <f>+berekening!G19</f>
        <v>-465.57142857142844</v>
      </c>
      <c r="H20" s="28"/>
      <c r="I20" s="49">
        <f>+berekening!J19</f>
        <v>17.798657718120804</v>
      </c>
      <c r="J20" s="68">
        <f>+berekening!K19</f>
        <v>4470</v>
      </c>
      <c r="K20" s="69">
        <f>+berekening!L19</f>
        <v>3788.5714285714289</v>
      </c>
      <c r="L20" s="20">
        <f>+berekening!M19</f>
        <v>681.4285714285711</v>
      </c>
      <c r="M20" s="37"/>
      <c r="N20" s="20">
        <f>+berekening!O19</f>
        <v>1147</v>
      </c>
      <c r="O20" s="28"/>
    </row>
    <row r="21" spans="1:15" x14ac:dyDescent="0.2">
      <c r="A21" s="16">
        <v>14</v>
      </c>
      <c r="B21" s="16" t="str">
        <f>+berekening!B28</f>
        <v>John van Houten</v>
      </c>
      <c r="C21" s="46">
        <f>+berekening!C28</f>
        <v>25.4</v>
      </c>
      <c r="D21" s="46">
        <f>+berekening!D28</f>
        <v>21.360114777618364</v>
      </c>
      <c r="E21" s="48">
        <f>+berekening!E28</f>
        <v>6273</v>
      </c>
      <c r="F21" s="20">
        <f>+berekening!F28</f>
        <v>5275.2755905511813</v>
      </c>
      <c r="G21" s="20">
        <f>+berekening!G28</f>
        <v>997.72440944881873</v>
      </c>
      <c r="H21" s="28"/>
      <c r="I21" s="49">
        <f>+berekening!J28</f>
        <v>23.985529092553513</v>
      </c>
      <c r="J21" s="68">
        <f>+berekening!K28</f>
        <v>3317</v>
      </c>
      <c r="K21" s="69">
        <f>+berekening!L28</f>
        <v>3132.2834645669291</v>
      </c>
      <c r="L21" s="20">
        <f>+berekening!M28</f>
        <v>184.71653543307093</v>
      </c>
      <c r="M21" s="37"/>
      <c r="N21" s="20">
        <f>+berekening!O28</f>
        <v>1182.4409448818897</v>
      </c>
      <c r="O21" s="28"/>
    </row>
    <row r="22" spans="1:15" x14ac:dyDescent="0.2">
      <c r="A22" s="16">
        <v>15</v>
      </c>
      <c r="B22" s="16" t="str">
        <f>+berekening!B29</f>
        <v>Cees de Greef</v>
      </c>
      <c r="C22" s="46">
        <f>+berekening!C29</f>
        <v>25.5</v>
      </c>
      <c r="D22" s="46">
        <f>+berekening!D29</f>
        <v>21.360114777618364</v>
      </c>
      <c r="E22" s="48">
        <f>+berekening!E29</f>
        <v>6273</v>
      </c>
      <c r="F22" s="20">
        <f>+berekening!F29</f>
        <v>5254.588235294118</v>
      </c>
      <c r="G22" s="20">
        <f>+berekening!G29</f>
        <v>1018.411764705882</v>
      </c>
      <c r="H22" s="28"/>
      <c r="I22" s="49">
        <f>+berekening!J29</f>
        <v>23.985529092553513</v>
      </c>
      <c r="J22" s="68">
        <f>+berekening!K29</f>
        <v>3317</v>
      </c>
      <c r="K22" s="69">
        <f>+berekening!L29</f>
        <v>3120</v>
      </c>
      <c r="L22" s="20">
        <f>+berekening!M29</f>
        <v>197</v>
      </c>
      <c r="M22" s="37"/>
      <c r="N22" s="20">
        <f>+berekening!O29</f>
        <v>1215.411764705882</v>
      </c>
      <c r="O22" s="28"/>
    </row>
    <row r="23" spans="1:15" x14ac:dyDescent="0.2">
      <c r="A23" s="16">
        <v>16</v>
      </c>
      <c r="B23" s="16" t="str">
        <f>+berekening!B14</f>
        <v>Frans van Geloven</v>
      </c>
      <c r="C23" s="46">
        <f>+berekening!C14</f>
        <v>23.9</v>
      </c>
      <c r="D23" s="46">
        <f>+berekening!D14</f>
        <v>19.509609784507866</v>
      </c>
      <c r="E23" s="48">
        <f>+berekening!E14</f>
        <v>6867.9999999999991</v>
      </c>
      <c r="F23" s="20">
        <f>+berekening!F14</f>
        <v>5606.3598326359834</v>
      </c>
      <c r="G23" s="20">
        <f>+berekening!G14</f>
        <v>1261.6401673640157</v>
      </c>
      <c r="H23" s="28"/>
      <c r="I23" s="49">
        <f>+berekening!J14</f>
        <v>23.007518796992482</v>
      </c>
      <c r="J23" s="68">
        <f>+berekening!K14</f>
        <v>3458.0000000000005</v>
      </c>
      <c r="K23" s="69">
        <f>+berekening!L14</f>
        <v>3328.8702928870289</v>
      </c>
      <c r="L23" s="20">
        <f>+berekening!M14</f>
        <v>129.12970711297157</v>
      </c>
      <c r="M23" s="37"/>
      <c r="N23" s="20">
        <f>+berekening!O14</f>
        <v>1390.7698744769873</v>
      </c>
      <c r="O23" s="28"/>
    </row>
    <row r="24" spans="1:15" x14ac:dyDescent="0.2">
      <c r="A24" s="16">
        <v>17</v>
      </c>
      <c r="B24" s="16" t="str">
        <f>+berekening!B13</f>
        <v>Kees Baaten</v>
      </c>
      <c r="C24" s="46">
        <f>+berekening!C13</f>
        <v>24</v>
      </c>
      <c r="D24" s="46">
        <f>+berekening!D13</f>
        <v>19.509609784507866</v>
      </c>
      <c r="E24" s="48">
        <f>+berekening!E13</f>
        <v>6867.9999999999991</v>
      </c>
      <c r="F24" s="20">
        <f>+berekening!F13</f>
        <v>5583</v>
      </c>
      <c r="G24" s="20">
        <f>+berekening!G13</f>
        <v>1284.9999999999991</v>
      </c>
      <c r="H24" s="28"/>
      <c r="I24" s="49">
        <f>+berekening!J13</f>
        <v>23.007518796992482</v>
      </c>
      <c r="J24" s="68">
        <f>+berekening!K13</f>
        <v>3458.0000000000005</v>
      </c>
      <c r="K24" s="69">
        <f>+berekening!L13</f>
        <v>3315</v>
      </c>
      <c r="L24" s="20">
        <f>+berekening!M13</f>
        <v>143.00000000000045</v>
      </c>
      <c r="M24" s="37"/>
      <c r="N24" s="20">
        <f>+berekening!O13</f>
        <v>1427.9999999999995</v>
      </c>
      <c r="O24" s="28"/>
    </row>
    <row r="25" spans="1:15" x14ac:dyDescent="0.2">
      <c r="A25" s="16">
        <v>18</v>
      </c>
      <c r="B25" s="16" t="str">
        <f>+berekening!B9</f>
        <v>John Van Turnhout</v>
      </c>
      <c r="C25" s="46">
        <f>+berekening!C9</f>
        <v>24.1</v>
      </c>
      <c r="D25" s="46" t="str">
        <f>+berekening!D9</f>
        <v>x</v>
      </c>
      <c r="E25" s="48" t="str">
        <f>+berekening!E9</f>
        <v xml:space="preserve">x </v>
      </c>
      <c r="F25" s="20">
        <f>+berekening!F9</f>
        <v>5559.834024896265</v>
      </c>
      <c r="G25" s="20">
        <f>+berekening!G9</f>
        <v>2000</v>
      </c>
      <c r="H25" s="28"/>
      <c r="I25" s="49" t="str">
        <f>+berekening!J9</f>
        <v>x</v>
      </c>
      <c r="J25" s="46" t="str">
        <f>+berekening!K9</f>
        <v>x</v>
      </c>
      <c r="K25" s="70">
        <f>+berekening!L9</f>
        <v>3301.2448132780082</v>
      </c>
      <c r="L25" s="51" t="str">
        <f>+berekening!M9</f>
        <v>x</v>
      </c>
      <c r="M25" s="37"/>
      <c r="N25" s="47">
        <f>+berekening!O9</f>
        <v>2000</v>
      </c>
      <c r="O25" s="28"/>
    </row>
    <row r="26" spans="1:15" x14ac:dyDescent="0.2">
      <c r="A26" s="16">
        <v>19</v>
      </c>
      <c r="B26" s="16" t="str">
        <f>+berekening!B10</f>
        <v>Willem Edam</v>
      </c>
      <c r="C26" s="46">
        <f>+berekening!C10</f>
        <v>24</v>
      </c>
      <c r="D26" s="46" t="str">
        <f>+berekening!D10</f>
        <v>x</v>
      </c>
      <c r="E26" s="48" t="str">
        <f>+berekening!E10</f>
        <v xml:space="preserve">x </v>
      </c>
      <c r="F26" s="20">
        <f>+berekening!F10</f>
        <v>5583</v>
      </c>
      <c r="G26" s="20">
        <f>+berekening!G10</f>
        <v>2000</v>
      </c>
      <c r="H26" s="28"/>
      <c r="I26" s="49" t="str">
        <f>+berekening!J10</f>
        <v>x</v>
      </c>
      <c r="J26" s="46" t="str">
        <f>+berekening!K10</f>
        <v>x</v>
      </c>
      <c r="K26" s="69">
        <f>+berekening!L10</f>
        <v>3315</v>
      </c>
      <c r="L26" s="46" t="str">
        <f>+berekening!M10</f>
        <v>x</v>
      </c>
      <c r="M26" s="37"/>
      <c r="N26" s="20">
        <f>+berekening!O10</f>
        <v>2000</v>
      </c>
      <c r="O26" s="28"/>
    </row>
    <row r="27" spans="1:15" x14ac:dyDescent="0.2">
      <c r="A27" s="16">
        <v>20</v>
      </c>
      <c r="B27" s="16" t="str">
        <f>+berekening!B16</f>
        <v>Toon Jansen</v>
      </c>
      <c r="C27" s="46">
        <f>+berekening!C16</f>
        <v>26.8</v>
      </c>
      <c r="D27" s="46" t="str">
        <f>+berekening!D16</f>
        <v>x</v>
      </c>
      <c r="E27" s="48" t="str">
        <f>+berekening!E16</f>
        <v xml:space="preserve">x </v>
      </c>
      <c r="F27" s="20">
        <f>+berekening!F16</f>
        <v>4999.7014925373132</v>
      </c>
      <c r="G27" s="20">
        <f>+berekening!G16</f>
        <v>2000</v>
      </c>
      <c r="H27" s="28"/>
      <c r="I27" s="49" t="str">
        <f>+berekening!J16</f>
        <v>x</v>
      </c>
      <c r="J27" s="46" t="str">
        <f>+berekening!K16</f>
        <v>x</v>
      </c>
      <c r="K27" s="69">
        <f>+berekening!L16</f>
        <v>2968.6567164179105</v>
      </c>
      <c r="L27" s="50" t="str">
        <f>+berekening!M16</f>
        <v>x</v>
      </c>
      <c r="M27" s="37"/>
      <c r="N27" s="20">
        <f>+berekening!O16</f>
        <v>2000</v>
      </c>
      <c r="O27" s="28"/>
    </row>
    <row r="28" spans="1:15" x14ac:dyDescent="0.2">
      <c r="A28" s="16">
        <v>21</v>
      </c>
      <c r="B28" s="16" t="str">
        <f>+berekening!B17</f>
        <v>Ad van Haperen</v>
      </c>
      <c r="C28" s="46">
        <f>+berekening!C17</f>
        <v>26.7</v>
      </c>
      <c r="D28" s="46" t="str">
        <f>+berekening!D17</f>
        <v>x</v>
      </c>
      <c r="E28" s="48" t="str">
        <f>+berekening!E17</f>
        <v xml:space="preserve">x </v>
      </c>
      <c r="F28" s="20">
        <f>+berekening!F17</f>
        <v>5018.4269662921342</v>
      </c>
      <c r="G28" s="20">
        <f>+berekening!G17</f>
        <v>2000</v>
      </c>
      <c r="H28" s="28"/>
      <c r="I28" s="49" t="str">
        <f>+berekening!J17</f>
        <v>x</v>
      </c>
      <c r="J28" s="46" t="str">
        <f>+berekening!K17</f>
        <v>x</v>
      </c>
      <c r="K28" s="69">
        <f>+berekening!L17</f>
        <v>2979.7752808988762</v>
      </c>
      <c r="L28" s="50" t="str">
        <f>+berekening!M17</f>
        <v>x</v>
      </c>
      <c r="M28" s="37"/>
      <c r="N28" s="20">
        <f>+berekening!O17</f>
        <v>2000</v>
      </c>
      <c r="O28" s="28"/>
    </row>
    <row r="29" spans="1:15" x14ac:dyDescent="0.2">
      <c r="A29" s="16">
        <v>22</v>
      </c>
      <c r="B29" s="16" t="str">
        <f>+berekening!B24</f>
        <v>Jan Mulders</v>
      </c>
      <c r="C29" s="46">
        <f>+berekening!C24</f>
        <v>26</v>
      </c>
      <c r="D29" s="46" t="str">
        <f>+berekening!D24</f>
        <v>x</v>
      </c>
      <c r="E29" s="48" t="str">
        <f>+berekening!E24</f>
        <v xml:space="preserve">x </v>
      </c>
      <c r="F29" s="20">
        <f>+berekening!F24</f>
        <v>5153.5384615384619</v>
      </c>
      <c r="G29" s="20">
        <f>+berekening!G24</f>
        <v>2000</v>
      </c>
      <c r="H29" s="28"/>
      <c r="I29" s="49" t="str">
        <f>+berekening!J24</f>
        <v>x</v>
      </c>
      <c r="J29" s="46" t="str">
        <f>+berekening!K24</f>
        <v>x</v>
      </c>
      <c r="K29" s="69">
        <f>+berekening!L24</f>
        <v>3060</v>
      </c>
      <c r="L29" s="50" t="str">
        <f>+berekening!M24</f>
        <v>x</v>
      </c>
      <c r="M29" s="37"/>
      <c r="N29" s="20">
        <f>+berekening!O24</f>
        <v>2000</v>
      </c>
      <c r="O29" s="28"/>
    </row>
    <row r="30" spans="1:15" x14ac:dyDescent="0.2">
      <c r="A30" s="16">
        <v>23</v>
      </c>
      <c r="B30" s="56" t="str">
        <f>+berekening!B30</f>
        <v>Alfons Govers</v>
      </c>
      <c r="C30" s="57">
        <f>+berekening!C30</f>
        <v>26.16</v>
      </c>
      <c r="D30" s="57" t="str">
        <f>+berekening!D30</f>
        <v>x</v>
      </c>
      <c r="E30" s="58" t="str">
        <f>+berekening!E30</f>
        <v xml:space="preserve">x </v>
      </c>
      <c r="F30" s="59">
        <f>+berekening!F30</f>
        <v>5122.0183486238529</v>
      </c>
      <c r="G30" s="59">
        <f>+berekening!G30</f>
        <v>2000</v>
      </c>
      <c r="H30" s="60"/>
      <c r="I30" s="61" t="str">
        <f>+berekening!J30</f>
        <v>x</v>
      </c>
      <c r="J30" s="57" t="str">
        <f>+berekening!K30</f>
        <v>x</v>
      </c>
      <c r="K30" s="71">
        <f>+berekening!L30</f>
        <v>3041.2844036697247</v>
      </c>
      <c r="L30" s="62" t="str">
        <f>+berekening!M30</f>
        <v>x</v>
      </c>
      <c r="M30" s="63"/>
      <c r="N30" s="59">
        <f>+berekening!O30</f>
        <v>2000</v>
      </c>
      <c r="O30" s="28"/>
    </row>
    <row r="32" spans="1:15" x14ac:dyDescent="0.2">
      <c r="A32" s="28"/>
      <c r="B32" s="28"/>
      <c r="C32" s="31"/>
      <c r="D32" s="31" t="s">
        <v>34</v>
      </c>
      <c r="E32" s="31" t="s">
        <v>37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3:5" x14ac:dyDescent="0.2">
      <c r="C33" s="9"/>
      <c r="D33" s="9" t="s">
        <v>36</v>
      </c>
      <c r="E33" s="9" t="s">
        <v>35</v>
      </c>
    </row>
    <row r="34" spans="3:5" x14ac:dyDescent="0.2">
      <c r="D34" s="9" t="s">
        <v>59</v>
      </c>
      <c r="E34" s="9" t="s">
        <v>60</v>
      </c>
    </row>
  </sheetData>
  <mergeCells count="2">
    <mergeCell ref="D4:G4"/>
    <mergeCell ref="I4:L4"/>
  </mergeCells>
  <phoneticPr fontId="0" type="noConversion"/>
  <pageMargins left="0.75" right="0.75" top="1" bottom="1" header="0.5" footer="0.5"/>
  <pageSetup paperSize="9" scale="10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berekening</vt:lpstr>
      <vt:lpstr>uitslag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Verschuren</dc:creator>
  <cp:lastModifiedBy>Henk</cp:lastModifiedBy>
  <cp:lastPrinted>2018-12-31T10:15:00Z</cp:lastPrinted>
  <dcterms:created xsi:type="dcterms:W3CDTF">2005-04-20T09:47:28Z</dcterms:created>
  <dcterms:modified xsi:type="dcterms:W3CDTF">2018-12-31T10:49:28Z</dcterms:modified>
</cp:coreProperties>
</file>